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wester.karczewski\Desktop\ciepłe mieszkanie\II NABÓR\Dokumenty do naboru\15.05.2024\Wniosek o płatność\"/>
    </mc:Choice>
  </mc:AlternateContent>
  <xr:revisionPtr revIDLastSave="0" documentId="13_ncr:1_{AE8153C4-C0D7-4A16-BC1B-249F8119157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Instrukcja wypełniania DPAE" sheetId="1" r:id="rId1"/>
    <sheet name="Dokument podsumowujący audyt en" sheetId="2" r:id="rId2"/>
    <sheet name="Dane do przeliczeń" sheetId="3" r:id="rId3"/>
  </sheets>
  <definedNames>
    <definedName name="_xlnm.Print_Area" localSheetId="2">'Dane do przeliczeń'!$A$1:$L$35</definedName>
    <definedName name="_xlnm.Print_Area" localSheetId="1">'Dokument podsumowujący audyt en'!$A$1:$I$48</definedName>
    <definedName name="_xlnm.Print_Area" localSheetId="0">'Instrukcja wypełniania DPAE'!$A$1:$R$20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5" i="3" l="1"/>
  <c r="K35" i="3"/>
  <c r="J35" i="3"/>
  <c r="I35" i="3"/>
  <c r="H35" i="3"/>
  <c r="F35" i="3"/>
  <c r="E35" i="3"/>
  <c r="D35" i="3"/>
  <c r="L34" i="3"/>
  <c r="J34" i="3"/>
  <c r="I34" i="3"/>
  <c r="H34" i="3"/>
  <c r="G34" i="3"/>
  <c r="F34" i="3"/>
  <c r="E34" i="3"/>
  <c r="D34" i="3"/>
  <c r="L33" i="3"/>
  <c r="I33" i="3"/>
  <c r="H33" i="3"/>
  <c r="G33" i="3"/>
  <c r="F33" i="3"/>
  <c r="E33" i="3"/>
  <c r="D33" i="3"/>
  <c r="H32" i="3"/>
  <c r="G32" i="3"/>
  <c r="F32" i="3"/>
  <c r="E32" i="3"/>
  <c r="D32" i="3"/>
  <c r="L31" i="3"/>
  <c r="I31" i="3"/>
  <c r="H31" i="3"/>
  <c r="G31" i="3"/>
  <c r="F31" i="3"/>
  <c r="E31" i="3"/>
  <c r="D31" i="3"/>
  <c r="L30" i="3"/>
  <c r="K30" i="3"/>
  <c r="J30" i="3"/>
  <c r="I30" i="3"/>
  <c r="H30" i="3"/>
  <c r="G30" i="3"/>
  <c r="F30" i="3"/>
  <c r="D30" i="3"/>
  <c r="L29" i="3"/>
  <c r="K29" i="3"/>
  <c r="I29" i="3"/>
  <c r="H29" i="3"/>
  <c r="G29" i="3"/>
  <c r="F29" i="3"/>
  <c r="E29" i="3"/>
  <c r="D29" i="3"/>
  <c r="I28" i="3"/>
  <c r="H28" i="3"/>
  <c r="G28" i="3"/>
  <c r="F28" i="3"/>
  <c r="E28" i="3"/>
  <c r="C28" i="3"/>
  <c r="D28" i="3" s="1"/>
  <c r="K18" i="3"/>
  <c r="K33" i="3" s="1"/>
  <c r="J18" i="3"/>
  <c r="J33" i="3" s="1"/>
  <c r="G16" i="3"/>
  <c r="G35" i="3" s="1"/>
  <c r="K15" i="3"/>
  <c r="K34" i="3" s="1"/>
  <c r="K14" i="3"/>
  <c r="L13" i="3"/>
  <c r="L32" i="3" s="1"/>
  <c r="K13" i="3"/>
  <c r="K32" i="3" s="1"/>
  <c r="J13" i="3"/>
  <c r="J32" i="3" s="1"/>
  <c r="I13" i="3"/>
  <c r="I32" i="3" s="1"/>
  <c r="K12" i="3"/>
  <c r="J12" i="3"/>
  <c r="K11" i="3"/>
  <c r="K31" i="3" s="1"/>
  <c r="J11" i="3"/>
  <c r="J31" i="3" s="1"/>
  <c r="G10" i="3"/>
  <c r="G9" i="3"/>
  <c r="G8" i="3"/>
  <c r="G7" i="3"/>
  <c r="J6" i="3"/>
  <c r="J29" i="3" s="1"/>
  <c r="K5" i="3"/>
  <c r="J5" i="3"/>
  <c r="H36" i="2"/>
  <c r="H31" i="2"/>
  <c r="I28" i="2"/>
  <c r="G28" i="2"/>
  <c r="E28" i="2"/>
  <c r="H35" i="2" s="1"/>
  <c r="I27" i="2"/>
  <c r="G27" i="2"/>
  <c r="E27" i="2"/>
  <c r="H34" i="2" s="1"/>
  <c r="I26" i="2"/>
  <c r="G26" i="2"/>
  <c r="E26" i="2"/>
  <c r="H33" i="2" s="1"/>
  <c r="I25" i="2"/>
  <c r="G25" i="2"/>
  <c r="E25" i="2"/>
  <c r="H32" i="2" s="1"/>
  <c r="I24" i="2"/>
  <c r="L23" i="2"/>
  <c r="K23" i="2"/>
  <c r="J23" i="2"/>
  <c r="J28" i="3" l="1"/>
  <c r="L28" i="3"/>
</calcChain>
</file>

<file path=xl/sharedStrings.xml><?xml version="1.0" encoding="utf-8"?>
<sst xmlns="http://schemas.openxmlformats.org/spreadsheetml/2006/main" count="232" uniqueCount="157">
  <si>
    <r>
      <rPr>
        <b/>
        <sz val="16"/>
        <rFont val="Calibri"/>
        <family val="2"/>
        <charset val="238"/>
      </rPr>
      <t>INSTRUKCJA WYPEŁNIANIA DOKUMENTU PODSUMOWUJĄCEGO AUDYT ENERGETYCZNY</t>
    </r>
    <r>
      <rPr>
        <sz val="11"/>
        <rFont val="Calibri"/>
        <family val="2"/>
        <charset val="238"/>
      </rPr>
      <t xml:space="preserve"> 
DOKUMENT POMOCNICZY DLA AUDYTORÓW ENERGETYCZNYCH W RAMACH PROGRAMU PRIORYTETOWEGO CIEPŁE MIESZKANIE</t>
    </r>
  </si>
  <si>
    <t>1.</t>
  </si>
  <si>
    <t>W Dokumencie należy wypełniać jedynie pola w kolorze białym, z wyjątkiem sytuacji opisanych poniżej w pkt 5.3 poniżej (pola w kolorze jasnożółtym lub jasnozielonym).</t>
  </si>
  <si>
    <t>2.</t>
  </si>
  <si>
    <t>Pola w odcieniach szarości, a także pola w kolorze żółtym i zielonym zawierające jednostki nie powinny być wypełniane.</t>
  </si>
  <si>
    <t>3.</t>
  </si>
  <si>
    <r>
      <rPr>
        <b/>
        <sz val="11"/>
        <color rgb="FF000000"/>
        <rFont val="Calibri"/>
        <family val="2"/>
        <charset val="238"/>
      </rPr>
      <t xml:space="preserve">Sekcja I </t>
    </r>
    <r>
      <rPr>
        <b/>
        <i/>
        <sz val="11"/>
        <color rgb="FF000000"/>
        <rFont val="Calibri"/>
        <family val="2"/>
        <charset val="238"/>
      </rPr>
      <t>Dane o budynku mieszkalnym</t>
    </r>
  </si>
  <si>
    <t>3.1</t>
  </si>
  <si>
    <t>W sekcji należy podać dane dot. budynku</t>
  </si>
  <si>
    <t>4.</t>
  </si>
  <si>
    <r>
      <rPr>
        <sz val="11"/>
        <rFont val="Calibri"/>
        <family val="2"/>
        <charset val="1"/>
      </rPr>
      <t xml:space="preserve">W sekcji </t>
    </r>
    <r>
      <rPr>
        <b/>
        <sz val="11"/>
        <rFont val="Calibri"/>
        <family val="2"/>
        <charset val="1"/>
      </rPr>
      <t>II. Zakres rzeczowy wchodzący w skład wariantu optymalnego z audytu energetycznego (wariantu wybranego do realizacji przez audytora)</t>
    </r>
    <r>
      <rPr>
        <sz val="11"/>
        <rFont val="Calibri"/>
        <family val="2"/>
        <charset val="1"/>
      </rPr>
      <t xml:space="preserve"> należy wpisywać przedsięwzięcia/ulepszenia/usprawnienia wskazane do realizacji w wariancie optymalnym. Przedsięwzięcia te powinny być ujęte w sposób skrótowy/hasłowy, a jednocześnie powinny umożliwiać w prosty sposób ich weryfikację z pojęciami wpisanymi do audytu energetycznego, np.: </t>
    </r>
    <r>
      <rPr>
        <i/>
        <sz val="11"/>
        <rFont val="Calibri"/>
        <family val="2"/>
        <charset val="1"/>
      </rPr>
      <t xml:space="preserve">modernizacja systemu grzewczego i systemu przygotowania ciepłej wody użytkowej </t>
    </r>
    <r>
      <rPr>
        <sz val="11"/>
        <rFont val="Calibri"/>
        <family val="2"/>
        <charset val="1"/>
      </rPr>
      <t>w odniesieniu do kosztów kwalifikowanych Programu</t>
    </r>
    <r>
      <rPr>
        <i/>
        <sz val="11"/>
        <rFont val="Calibri"/>
        <family val="2"/>
        <charset val="1"/>
      </rPr>
      <t xml:space="preserve">. 
</t>
    </r>
    <r>
      <rPr>
        <sz val="11"/>
        <rFont val="Calibri"/>
        <family val="2"/>
        <charset val="1"/>
      </rPr>
      <t xml:space="preserve">W przypadku ocieplenia przegród budowlanych należy podać wartość współczynnika przenikania ciepła przegrody U przed termomodernizacją i po termomodernizacji. W pozostałych przypadkach należy wpisać </t>
    </r>
    <r>
      <rPr>
        <i/>
        <sz val="11"/>
        <rFont val="Calibri"/>
        <family val="2"/>
        <charset val="1"/>
      </rPr>
      <t xml:space="preserve">"nie dotyczy". 
</t>
    </r>
    <r>
      <rPr>
        <sz val="11"/>
        <rFont val="Calibri"/>
        <family val="2"/>
        <charset val="1"/>
      </rPr>
      <t>Jeżeli w audycie energetycznym znajduje się więcej pozycji z zakresu rzeczowego przedsięwzięcia jak wierszy w niniejszym Dokumencie podsumowującym audyt energetyczny, kolejne pozycje należy dodawać w jednym wierszu, co można zrobić przez użycie skrótu klawiszowego ALT+ENTER w oknie komórki.</t>
    </r>
  </si>
  <si>
    <t>4.1</t>
  </si>
  <si>
    <t>Jeżeli audyt energetyczny uwzględnia instalację kolektorów słonecznych lub fotowoltaiki należy podać odpowiednio powierzchnię/moc instalacji.</t>
  </si>
  <si>
    <t>5.</t>
  </si>
  <si>
    <r>
      <rPr>
        <b/>
        <sz val="11"/>
        <color rgb="FF000000"/>
        <rFont val="Calibri"/>
        <family val="2"/>
        <charset val="238"/>
      </rPr>
      <t xml:space="preserve">Sekcja III. </t>
    </r>
    <r>
      <rPr>
        <b/>
        <i/>
        <sz val="11"/>
        <color rgb="FF000000"/>
        <rFont val="Calibri"/>
        <family val="2"/>
        <charset val="238"/>
      </rPr>
      <t xml:space="preserve">Wskaźniki rocznego zapotrzebowania na ciepło do ogrzewania budynku </t>
    </r>
  </si>
  <si>
    <t>5.1</t>
  </si>
  <si>
    <r>
      <rPr>
        <sz val="11"/>
        <rFont val="Calibri"/>
        <family val="2"/>
        <charset val="1"/>
      </rPr>
      <t xml:space="preserve">Należy podać główne źródło ciepła / dominujące źródło ciepła wykorzystywane na potrzeby ogrzewania przed termomodernizacją i po termomodernizacji - źródło należy wybrać z listy rozwijanej. 
Jeżeli w budynku znajduje się wiecej niż jedno źródeł ciepła, należy podać źródło, które jest wykorzystywane do ogrzewania największej powierzchni budynku. 
Jeżeli przedsięwzięcie nie obejmuje wymiany źródła ciepła w polu "przed termomodernizacją" należy wybrać właściwe źródło ciepła </t>
    </r>
    <r>
      <rPr>
        <b/>
        <sz val="11"/>
        <rFont val="Calibri"/>
        <family val="2"/>
        <charset val="1"/>
      </rPr>
      <t>a w polu "po termomodernizacji" należy wybrać: "Nie obejmowało wymiany źródła ciepła"</t>
    </r>
    <r>
      <rPr>
        <sz val="11"/>
        <rFont val="Calibri"/>
        <family val="2"/>
        <charset val="1"/>
      </rPr>
      <t>.</t>
    </r>
  </si>
  <si>
    <t>5.2</t>
  </si>
  <si>
    <t xml:space="preserve">Następnie należy podać wskaźnik rocznego zapotrzebowania na ciepło do ogrzewania budynku (z uwzględnienieniem sprawności systemu grzewczego i przerw w ogrzewaniu) [kWh/(m2*rok)] przed termomodernizacją i po termomodernizacji. </t>
  </si>
  <si>
    <t>5.3</t>
  </si>
  <si>
    <r>
      <rPr>
        <sz val="11"/>
        <color rgb="FF000000"/>
        <rFont val="Calibri"/>
        <family val="2"/>
        <charset val="1"/>
      </rPr>
      <t>Następnie należy odpowiedzić na pytania: Czy wartość redukcji emisji PM10/BaP/CO</t>
    </r>
    <r>
      <rPr>
        <vertAlign val="subscript"/>
        <sz val="11"/>
        <color rgb="FF000000"/>
        <rFont val="Calibri"/>
        <family val="2"/>
        <charset val="238"/>
      </rPr>
      <t>2</t>
    </r>
    <r>
      <rPr>
        <sz val="11"/>
        <color rgb="FF000000"/>
        <rFont val="Calibri"/>
        <family val="2"/>
        <charset val="1"/>
      </rPr>
      <t xml:space="preserve"> zostały wyliczone w audycie energetycznym. </t>
    </r>
    <r>
      <rPr>
        <b/>
        <sz val="11"/>
        <color rgb="FF000000"/>
        <rFont val="Calibri"/>
        <family val="2"/>
        <charset val="238"/>
      </rPr>
      <t xml:space="preserve">Jeżeli w ramach audytu energetycznego zostały obliczone te wartości - należy je wpisać odpowiednio w pola E34, E35 lub E36. </t>
    </r>
    <r>
      <rPr>
        <sz val="11"/>
        <color rgb="FF000000"/>
        <rFont val="Calibri"/>
        <family val="2"/>
        <charset val="1"/>
      </rPr>
      <t>W przeciwnym wypadku wartości zostaną wyliczone automatycznie.</t>
    </r>
  </si>
  <si>
    <t>6.</t>
  </si>
  <si>
    <r>
      <rPr>
        <b/>
        <sz val="11"/>
        <color rgb="FF000000"/>
        <rFont val="Calibri"/>
        <family val="2"/>
        <charset val="238"/>
      </rPr>
      <t xml:space="preserve">Sekcja IV. </t>
    </r>
    <r>
      <rPr>
        <b/>
        <i/>
        <sz val="11"/>
        <color rgb="FF000000"/>
        <rFont val="Calibri"/>
        <family val="2"/>
        <charset val="238"/>
      </rPr>
      <t xml:space="preserve">Wyliczenie efektów energetycznych i ekologicznych </t>
    </r>
  </si>
  <si>
    <t>6.1</t>
  </si>
  <si>
    <t>W tej sekcji wartości wyliczane są automatycznie.</t>
  </si>
  <si>
    <t>7.</t>
  </si>
  <si>
    <r>
      <rPr>
        <sz val="11"/>
        <color rgb="FF000000"/>
        <rFont val="Calibri"/>
        <family val="2"/>
        <charset val="1"/>
      </rPr>
      <t xml:space="preserve">W sekcji </t>
    </r>
    <r>
      <rPr>
        <b/>
        <sz val="11"/>
        <color rgb="FF000000"/>
        <rFont val="Calibri"/>
        <family val="2"/>
        <charset val="238"/>
      </rPr>
      <t>V. Oświadczenia Audytora</t>
    </r>
    <r>
      <rPr>
        <sz val="11"/>
        <color rgb="FF000000"/>
        <rFont val="Calibri"/>
        <family val="2"/>
        <charset val="1"/>
      </rPr>
      <t xml:space="preserve"> należy wpisać datę przekazania audytu energetycznego Beneficjentowi.</t>
    </r>
  </si>
  <si>
    <t>8.</t>
  </si>
  <si>
    <r>
      <rPr>
        <sz val="11"/>
        <color rgb="FF000000"/>
        <rFont val="Calibri"/>
        <family val="2"/>
        <charset val="1"/>
      </rPr>
      <t xml:space="preserve">W sekcji </t>
    </r>
    <r>
      <rPr>
        <b/>
        <i/>
        <sz val="11"/>
        <color rgb="FF000000"/>
        <rFont val="Calibri"/>
        <family val="2"/>
        <charset val="238"/>
      </rPr>
      <t>VI. Uwagi, komentarze, podpis</t>
    </r>
    <r>
      <rPr>
        <sz val="11"/>
        <color rgb="FF000000"/>
        <rFont val="Calibri"/>
        <family val="2"/>
        <charset val="1"/>
      </rPr>
      <t xml:space="preserve"> Audytor ma możliwość zamieszczenia dodatkowych informacji dla Beneficjenta, Gminy lub wojewódzkich funduszy ochrony środowiska i gospodarki wodnej.</t>
    </r>
  </si>
  <si>
    <t>9.</t>
  </si>
  <si>
    <r>
      <rPr>
        <sz val="11"/>
        <color rgb="FF000000"/>
        <rFont val="Calibri"/>
        <family val="2"/>
        <charset val="1"/>
      </rPr>
      <t xml:space="preserve">W sekcji </t>
    </r>
    <r>
      <rPr>
        <b/>
        <i/>
        <sz val="11"/>
        <color rgb="FF000000"/>
        <rFont val="Calibri"/>
        <family val="2"/>
        <charset val="238"/>
      </rPr>
      <t xml:space="preserve">VI. Uwagi, komentarze, podpis </t>
    </r>
    <r>
      <rPr>
        <sz val="11"/>
        <color rgb="FF000000"/>
        <rFont val="Calibri"/>
        <family val="2"/>
        <charset val="238"/>
      </rPr>
      <t xml:space="preserve">wymagany jest podpis </t>
    </r>
    <r>
      <rPr>
        <sz val="11"/>
        <color rgb="FF000000"/>
        <rFont val="Calibri"/>
        <family val="2"/>
        <charset val="1"/>
      </rPr>
      <t>Audytora. 
W sytuacji gdy Audytor podpisuje Dokument elektronicznie, w polu tym należy wpisać imię i nazwisko Audytora oraz dodać "PODPISANY ELEKTRONICZNIE". Następnie Dokument należy podpisać elektronicznie.
W innym przypadku należy wydrukować Dokument i podpisać go ręcznie.</t>
    </r>
  </si>
  <si>
    <t>10.</t>
  </si>
  <si>
    <t>Do wniosku o płatność należy załączyć Dokument podsumowujący audyt energetyczny w wersji edytowalnej oraz w wersji podpisanej - np. jako skan podpisanego dokumentu, plik pdf podpisany elektronicznie, plik typu .zip z plikami podpisanymi i plikami podpisu.</t>
  </si>
  <si>
    <t>Wersja 1.0</t>
  </si>
  <si>
    <r>
      <rPr>
        <b/>
        <sz val="18"/>
        <rFont val="Calibri"/>
        <family val="2"/>
        <charset val="238"/>
      </rPr>
      <t xml:space="preserve">DOKUMENT PODSUMOWUJĄCY AUDYT ENERGETYCZNY
</t>
    </r>
    <r>
      <rPr>
        <sz val="14"/>
        <rFont val="Calibri"/>
        <family val="2"/>
        <charset val="238"/>
      </rPr>
      <t xml:space="preserve">PODSUMOWANIE OBLICZEŃ AUDYTOWYCH Z WYLICZENIEM EFEKTÓW ENERGETYCZNYCH I EKOLOGICZNYCH
DOKUMENT POMOCNICZY DLA AUDYTORÓW ENERGETYCZNYCH W RAMACH PROGRAMU PRIORYTETOWEGO CIEPŁE MIESZKANIE 
</t>
    </r>
    <r>
      <rPr>
        <sz val="11"/>
        <rFont val="Calibri"/>
        <family val="2"/>
        <charset val="238"/>
      </rPr>
      <t>Niniejszy dokument nie stanowi audytu energetycznego, a jest jedynie jego podsumowaniem. Oryginalny audyt energetyczny powinien być przechowywany przez Beneficjenta końcowego i udostępniany do kontroli 
przez Gminę lub Wojewódzki Fundusz Ochrony Środowiska i Gospodarki Wodnej właściwy ze względu na lokalizację budynku, którego dotyczy, lub przez inny podmiot wskazany w umowie dotacji.</t>
    </r>
  </si>
  <si>
    <t>I. Dane o budynku mieszkalnym wielorodzinnym</t>
  </si>
  <si>
    <t>Kod pocztowy</t>
  </si>
  <si>
    <t>Miejscowość</t>
  </si>
  <si>
    <t>Adres budynku wielorodzinnego mieszkalnego</t>
  </si>
  <si>
    <t>Ulica</t>
  </si>
  <si>
    <t>Nr budynku</t>
  </si>
  <si>
    <t>Liczba lokali w budynku</t>
  </si>
  <si>
    <t>Powierzchnia użytkowa budynku</t>
  </si>
  <si>
    <r>
      <rPr>
        <sz val="12"/>
        <color rgb="FF000000"/>
        <rFont val="Calibri"/>
        <family val="2"/>
        <charset val="1"/>
      </rPr>
      <t>m</t>
    </r>
    <r>
      <rPr>
        <vertAlign val="superscript"/>
        <sz val="12"/>
        <color rgb="FF000000"/>
        <rFont val="Calibri"/>
        <family val="2"/>
        <charset val="238"/>
      </rPr>
      <t>2</t>
    </r>
  </si>
  <si>
    <r>
      <rPr>
        <b/>
        <sz val="14"/>
        <color rgb="FF000000"/>
        <rFont val="Calibri"/>
        <family val="2"/>
        <charset val="1"/>
      </rPr>
      <t xml:space="preserve"> II. Zakres rzeczowy wchodzący w skład wariantu optymalnego z audytu energetycznego (wariantu wybranego do realizacji przez audytora) </t>
    </r>
    <r>
      <rPr>
        <b/>
        <vertAlign val="superscript"/>
        <sz val="14"/>
        <color rgb="FF000000"/>
        <rFont val="Calibri"/>
        <family val="2"/>
        <charset val="238"/>
      </rPr>
      <t>1)</t>
    </r>
    <r>
      <rPr>
        <b/>
        <sz val="14"/>
        <color rgb="FF000000"/>
        <rFont val="Calibri"/>
        <family val="2"/>
        <charset val="1"/>
      </rPr>
      <t xml:space="preserve">  </t>
    </r>
  </si>
  <si>
    <t xml:space="preserve">Nazwa </t>
  </si>
  <si>
    <t>Współczynnik przenikania ciepła przegrody U przed termomodernizacją</t>
  </si>
  <si>
    <t>Współczynnik przenikania ciepła przegrody U 
po termomodernizacji</t>
  </si>
  <si>
    <t>Np. Modernizacja systemu grzewczego i systemu przygotowania ciepłej wody użytkowej</t>
  </si>
  <si>
    <t>Nie dotyczy</t>
  </si>
  <si>
    <t>Np. Modernizacja przegrody ściana zewnętrzna piwnica i parter</t>
  </si>
  <si>
    <t>Np. 0,999</t>
  </si>
  <si>
    <t>Np. 0,111</t>
  </si>
  <si>
    <t>Np. Wymiana okien</t>
  </si>
  <si>
    <t>Np. 9,999</t>
  </si>
  <si>
    <t>Odnawialne Źródła Energii (OZE) - jeśli dotyczy:</t>
  </si>
  <si>
    <t>Kolektory słoneczne o powierzchni:</t>
  </si>
  <si>
    <r>
      <rPr>
        <sz val="12"/>
        <color rgb="FF000000"/>
        <rFont val="Calibri"/>
        <family val="2"/>
        <charset val="1"/>
      </rPr>
      <t>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 xml:space="preserve">    </t>
    </r>
  </si>
  <si>
    <t>Instalacja fotowoltaiczna (PV) o mocy:</t>
  </si>
  <si>
    <t>kWp</t>
  </si>
  <si>
    <t>III. Wskaźniki rocznego zapotrzebowania na ciepło do ogrzewania budynku i redukcji niektórych emisji - zgodnie z audytem energetycznym</t>
  </si>
  <si>
    <t>Przed termomodernizacją:</t>
  </si>
  <si>
    <t>Po termomodernizacji:</t>
  </si>
  <si>
    <t>Redukcja 
w [%]</t>
  </si>
  <si>
    <t>Wartość</t>
  </si>
  <si>
    <t>Jednostka</t>
  </si>
  <si>
    <r>
      <rPr>
        <i/>
        <sz val="12"/>
        <color rgb="FF000000"/>
        <rFont val="Calibri"/>
        <family val="2"/>
        <charset val="1"/>
      </rPr>
      <t>Główne źródło ciepła / Dominujące źródło ciepła</t>
    </r>
    <r>
      <rPr>
        <i/>
        <vertAlign val="superscript"/>
        <sz val="12"/>
        <color rgb="FF000000"/>
        <rFont val="Calibri"/>
        <family val="2"/>
        <charset val="238"/>
      </rPr>
      <t>2)</t>
    </r>
  </si>
  <si>
    <r>
      <rPr>
        <i/>
        <sz val="12"/>
        <rFont val="Calibri"/>
        <family val="2"/>
        <charset val="238"/>
      </rPr>
      <t>Wskaźnik rocznego zapotrzebowania na ciepło do ogrzewania budynku 
(z uwzględnieniem sprawności systemu grzewczego i przerw w ogrzewaniu)</t>
    </r>
    <r>
      <rPr>
        <i/>
        <vertAlign val="superscript"/>
        <sz val="12"/>
        <rFont val="Calibri"/>
        <family val="2"/>
        <charset val="238"/>
      </rPr>
      <t>3</t>
    </r>
    <r>
      <rPr>
        <b/>
        <i/>
        <vertAlign val="superscript"/>
        <sz val="12"/>
        <rFont val="Calibri"/>
        <family val="2"/>
        <charset val="238"/>
      </rPr>
      <t>)</t>
    </r>
  </si>
  <si>
    <r>
      <rPr>
        <sz val="12"/>
        <color rgb="FF000000"/>
        <rFont val="Calibri"/>
        <family val="2"/>
        <charset val="1"/>
      </rPr>
      <t>kWh/(m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1"/>
      </rPr>
      <t>*rok)</t>
    </r>
  </si>
  <si>
    <t>Wskaźnik rocznego zapotrzebowania na nieodnawialną energię pierwotną do ogrzewania budynku</t>
  </si>
  <si>
    <r>
      <rPr>
        <sz val="12"/>
        <color rgb="FF808080"/>
        <rFont val="Calibri"/>
        <family val="2"/>
        <charset val="238"/>
      </rPr>
      <t>kWh/(m</t>
    </r>
    <r>
      <rPr>
        <vertAlign val="superscript"/>
        <sz val="12"/>
        <color rgb="FF808080"/>
        <rFont val="Calibri"/>
        <family val="2"/>
        <charset val="238"/>
      </rPr>
      <t>2</t>
    </r>
    <r>
      <rPr>
        <sz val="12"/>
        <color rgb="FF808080"/>
        <rFont val="Calibri"/>
        <family val="2"/>
        <charset val="238"/>
      </rPr>
      <t>*rok)</t>
    </r>
  </si>
  <si>
    <t>Emisja pyłu PM10</t>
  </si>
  <si>
    <t>Czy wartość została obliczona w audycie energetycznym?</t>
  </si>
  <si>
    <t>g/rok</t>
  </si>
  <si>
    <t>Emisja benzo(a)pirenu</t>
  </si>
  <si>
    <r>
      <rPr>
        <i/>
        <sz val="12"/>
        <color rgb="FF000000"/>
        <rFont val="Calibri"/>
        <family val="2"/>
        <charset val="1"/>
      </rPr>
      <t>Emisja CO</t>
    </r>
    <r>
      <rPr>
        <i/>
        <vertAlign val="subscript"/>
        <sz val="12"/>
        <color rgb="FF000000"/>
        <rFont val="Calibri"/>
        <family val="2"/>
        <charset val="238"/>
      </rPr>
      <t>2</t>
    </r>
  </si>
  <si>
    <t>kg/rok</t>
  </si>
  <si>
    <r>
      <rPr>
        <b/>
        <sz val="14"/>
        <rFont val="Calibri"/>
        <family val="2"/>
        <charset val="1"/>
      </rPr>
      <t>IV. Wyliczenie efektów ekologicznych</t>
    </r>
    <r>
      <rPr>
        <b/>
        <vertAlign val="superscript"/>
        <sz val="14"/>
        <rFont val="Calibri"/>
        <family val="2"/>
        <charset val="238"/>
      </rPr>
      <t>4</t>
    </r>
    <r>
      <rPr>
        <b/>
        <vertAlign val="superscript"/>
        <sz val="14"/>
        <rFont val="Calibri"/>
        <family val="2"/>
        <charset val="1"/>
      </rPr>
      <t>)</t>
    </r>
  </si>
  <si>
    <t>Ograniczenie zużycia energii końcowej</t>
  </si>
  <si>
    <t>MWh/rok</t>
  </si>
  <si>
    <t>Ograniczenie zużycia energii pierwotnej</t>
  </si>
  <si>
    <t>Ograniczenie emisji pyłu PM10</t>
  </si>
  <si>
    <t>Mg/rok</t>
  </si>
  <si>
    <t>Ograniczenie emisji benzo(a)pirenu</t>
  </si>
  <si>
    <r>
      <rPr>
        <i/>
        <sz val="12"/>
        <color rgb="FF000000"/>
        <rFont val="Calibri"/>
        <family val="2"/>
        <charset val="1"/>
      </rPr>
      <t>Zmniejszenie emisji CO</t>
    </r>
    <r>
      <rPr>
        <i/>
        <vertAlign val="subscript"/>
        <sz val="12"/>
        <color rgb="FF000000"/>
        <rFont val="Calibri"/>
        <family val="2"/>
        <charset val="238"/>
      </rPr>
      <t>2</t>
    </r>
  </si>
  <si>
    <r>
      <rPr>
        <i/>
        <sz val="12"/>
        <rFont val="Calibri"/>
        <family val="2"/>
        <charset val="1"/>
      </rPr>
      <t>Dodatkowa zdolność wytwarzania energii elektrycznej z zainstalowanych mikroinstalacji fotowoltaicznych</t>
    </r>
    <r>
      <rPr>
        <i/>
        <vertAlign val="superscript"/>
        <sz val="12"/>
        <rFont val="Calibri"/>
        <family val="2"/>
        <charset val="238"/>
      </rPr>
      <t>5</t>
    </r>
    <r>
      <rPr>
        <i/>
        <vertAlign val="superscript"/>
        <sz val="12"/>
        <rFont val="Calibri"/>
        <family val="2"/>
        <charset val="1"/>
      </rPr>
      <t>)</t>
    </r>
  </si>
  <si>
    <t>MWe</t>
  </si>
  <si>
    <t>V. Oświadczenia Audytora</t>
  </si>
  <si>
    <t>Oświadczam, że wykonałem/wykonałam audyt energetyczny dotyczący budynku mieszkalnegowskazanego w części I  niniejszego Dokumentu i przekazałem/przekazałam go Beneficjentowi w dniu:</t>
  </si>
  <si>
    <t>2. 
3.</t>
  </si>
  <si>
    <t>Oświadczam, że dane wpisane w niniejszym Dokumencie podsumowującym audyt energetyczny są zgodne z audytem energetycznym, o którym mowa 
w Oświadczeniu nr 1. 
Oświadczam, że w ramach audytu energetycznego wykonałem/wykonałam inwentaryzację techniczno-budowlaną budynku oraz wynikającą z niej ocenę stanu technicznego budynku w zakresie istotnym dla wskazania właściwych ulepszeń i przedsięwzięć termomodernizacyjnych.</t>
  </si>
  <si>
    <t>VI. Uwagi, komentarze, podpis</t>
  </si>
  <si>
    <t>Uwagi/komentarze:</t>
  </si>
  <si>
    <t>Imię, nazwisko, data i podpis Audytora:</t>
  </si>
  <si>
    <t>Objaśnienia</t>
  </si>
  <si>
    <t>1) W tabeli należy wpisać rodzaje zadań (ulepszeń, usprawnień) wskazanych przez audytora do realizacji na podstawie wariantu optymalnego</t>
  </si>
  <si>
    <t>2) Jeżeli w budynku znajduje się wiecej niż jedno źródeł ciepła, należy podać źródło, które jest wykorzystywane do ogrzewania największej powierzchni budynku.
3) Zgodnie z pozycją 6.9 w Tabeli 2. Karta audytu energetycznego budynku w Załączniku nr 1 do Rozporządzenia (Dz. U. 2009 nr 43 poz. 346 z późn. zm.)</t>
  </si>
  <si>
    <t>4) Wyliczenie efektów ekologicznych na podstawie danych wprowadzonych w pkt III.
5) Rozumiane jako moc zainstalowanych mikroinstalacji fotowoltaicznych.</t>
  </si>
  <si>
    <t>Przedsięwzięcie dot. źródła ciepła</t>
  </si>
  <si>
    <t>Lp.</t>
  </si>
  <si>
    <t>Źródło ciepła</t>
  </si>
  <si>
    <t>paliwo:</t>
  </si>
  <si>
    <t>uśredniona sezonowa sprawność źródła ciepła 1)</t>
  </si>
  <si>
    <t>współczynnik nakładu nieodnawialnej energii pierwotnej 2)</t>
  </si>
  <si>
    <t>Wskaźniki emisji zanieczyszczeń - przeliczone na GJ</t>
  </si>
  <si>
    <t>Wskaźniki emisji zanieczyszczeń - przeliczenie na MWh (do sporządzenia obliczeń metodą wskaźnikową)</t>
  </si>
  <si>
    <t>CO2 3)</t>
  </si>
  <si>
    <t>PM10 4)</t>
  </si>
  <si>
    <t>BaP 4)</t>
  </si>
  <si>
    <t>CO2</t>
  </si>
  <si>
    <t>PM10</t>
  </si>
  <si>
    <t>BaP</t>
  </si>
  <si>
    <t>kg/GJ</t>
  </si>
  <si>
    <t>g/GJ</t>
  </si>
  <si>
    <t>kg/MWh</t>
  </si>
  <si>
    <t>g/MWh</t>
  </si>
  <si>
    <t>Stary piec:</t>
  </si>
  <si>
    <t>Istniejące nieefektywne źródło ciepła na paliwo stałe - "kopciuch"</t>
  </si>
  <si>
    <t>paliwo stałe</t>
  </si>
  <si>
    <t>Wymiana żródła ciepła na żródło zgodne z Programem Ciepłe Mieszkanie:</t>
  </si>
  <si>
    <t>Podłączenie do sieci ciepłowniczej wraz z przyłączem</t>
  </si>
  <si>
    <t>sieć ciepłownicza</t>
  </si>
  <si>
    <t>Pompa ciepła powietrze/woda</t>
  </si>
  <si>
    <t>energia elektryczna</t>
  </si>
  <si>
    <t>Pompa ciepła powietrze/woda o podwyższonej klasie efektywności energetycznej</t>
  </si>
  <si>
    <t>Pompa ciepła typu powietrze/powietrze</t>
  </si>
  <si>
    <t>Gruntowa pompa ciepła o podwyższonej klasie efektywności energetycznej</t>
  </si>
  <si>
    <t>Kocioł gazowy kondensacyjny</t>
  </si>
  <si>
    <t>gaz ziemny</t>
  </si>
  <si>
    <t>Kotłownia gazowa (w tym: przyłącze gazowe i instalacja)</t>
  </si>
  <si>
    <t>Kocioł olejowy kondensacyjny</t>
  </si>
  <si>
    <t>olej opałowy</t>
  </si>
  <si>
    <t>Kocioł zgazowujący drewno o podwyższonym standardzie</t>
  </si>
  <si>
    <t>biomasa</t>
  </si>
  <si>
    <t>Kocioł na pellet drzewny o podwyższonym standardzie</t>
  </si>
  <si>
    <t>Ogrzewanie elektryczne</t>
  </si>
  <si>
    <t>Brak wymiany źródła</t>
  </si>
  <si>
    <t>Nie obejmowało wymiany źródła ciepła</t>
  </si>
  <si>
    <t>Kocioł na węgiel z automatycznym podajnikiem</t>
  </si>
  <si>
    <t>1)</t>
  </si>
  <si>
    <t>Na podstawie dostępnej literatury</t>
  </si>
  <si>
    <t>2)</t>
  </si>
  <si>
    <t>Zgodnie z Rozporządzeniem Ministra Infrastruktury i Rozwoju z dnia 27 lutego 2015 r. w sprawie metodologii wyznaczania charakterystyki energetycznej budynku lub części budynku oraz świadectw charakterystyki energetycznej.</t>
  </si>
  <si>
    <t>3)</t>
  </si>
  <si>
    <t>Zgodnie z opracowaniem KOBIZE: "Wartości opałowe (WO) i wskaźniki emisji CO2 (WE) w roku 2020 do raportowania w ramach Systemu Handlu Uprawnieniami do Emisji za rok 2023" z grudnia 2022 r. lub WSKAŹNIKI EMISYJNOŚCI CO2, SO2, NOx, CO i pyłu całkowitego DLA ENERGII ELEKTRYCZNEJ na podstawie informacji zawartych w Krajowej bazie o emisjach gazów cieplarnianych i innych substancji za 2020 rok</t>
  </si>
  <si>
    <t>4)</t>
  </si>
  <si>
    <t>Zgodnie z zestawienie tabelarycznym Wskaźniki emisji zanieczyszczeń powietrza emitowanych z indywidualnych źródeł ciepła opracowane przez Instytut Chemicznej Przeróbki Węgla (wartości wskaźników zostały zaktualizowane w związku z pracą zrealizowaną przez Instytut Chemicznej Przeróbki Węgla na zlecenie IOŚ-PIB KOBiZE. Aktualizacja dokonywana w zależności od zmian prawnych i gospodarczych). (dane dla pozycji: 8, 21, 22, 33,34) Dane na dzień: 23 czerwca 2021. Dostęp: https://dane.gov.pl/pl/dataset/2182/resource/31256/table</t>
  </si>
  <si>
    <t>TAK</t>
  </si>
  <si>
    <t>NIE</t>
  </si>
  <si>
    <t>Źródło przed termo</t>
  </si>
  <si>
    <t>Podłączenie do sieci ciepłowniczej</t>
  </si>
  <si>
    <t>Pompa ciepła</t>
  </si>
  <si>
    <t>Kocioł gazowy</t>
  </si>
  <si>
    <t>Kocioł olejowy</t>
  </si>
  <si>
    <t>Kocioł na węgiel minimum 5 klasy</t>
  </si>
  <si>
    <t>Kocioł na biomasę minimum 5 klasy</t>
  </si>
  <si>
    <r>
      <rPr>
        <sz val="11"/>
        <color rgb="FFFF0000"/>
        <rFont val="Times New Roman"/>
        <family val="1"/>
        <charset val="238"/>
      </rPr>
      <t xml:space="preserve">Załącznik nr 6 do Zarządzenia nr  …./2024 Burmistrza Miasta Ostróda z dnia … …..... 2024 </t>
    </r>
    <r>
      <rPr>
        <sz val="11"/>
        <rFont val="Times New Roman"/>
        <family val="1"/>
        <charset val="1"/>
      </rPr>
      <t xml:space="preserve">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</si>
</sst>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00"/>
    <numFmt numFmtId="166" formatCode="#,##0.000000"/>
    <numFmt numFmtId="167" formatCode="yyyy/mm/dd;@"/>
    <numFmt numFmtId="168" formatCode="#,##0.00000"/>
  </numFmts>
  <fonts count="59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b/>
      <sz val="16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sz val="11"/>
      <name val="Calibri"/>
      <family val="2"/>
      <charset val="1"/>
    </font>
    <font>
      <i/>
      <sz val="11"/>
      <name val="Calibri"/>
      <family val="2"/>
      <charset val="1"/>
    </font>
    <font>
      <vertAlign val="subscript"/>
      <sz val="11"/>
      <color rgb="FF000000"/>
      <name val="Calibri"/>
      <family val="2"/>
      <charset val="238"/>
    </font>
    <font>
      <sz val="11"/>
      <color rgb="FF833C0C"/>
      <name val="Calibri"/>
      <family val="2"/>
      <charset val="1"/>
    </font>
    <font>
      <b/>
      <sz val="18"/>
      <name val="Calibri"/>
      <family val="2"/>
      <charset val="238"/>
    </font>
    <font>
      <sz val="11"/>
      <color rgb="FF833C0C"/>
      <name val="Calibri"/>
      <family val="2"/>
      <charset val="238"/>
    </font>
    <font>
      <sz val="11"/>
      <name val="Times New Roman"/>
      <family val="1"/>
      <charset val="1"/>
    </font>
    <font>
      <sz val="14"/>
      <name val="Calibri"/>
      <family val="2"/>
      <charset val="238"/>
    </font>
    <font>
      <b/>
      <sz val="14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i/>
      <sz val="12"/>
      <name val="Calibri"/>
      <family val="2"/>
      <charset val="1"/>
    </font>
    <font>
      <sz val="12"/>
      <name val="Calibri"/>
      <family val="2"/>
      <charset val="1"/>
    </font>
    <font>
      <vertAlign val="superscript"/>
      <sz val="12"/>
      <color rgb="FF000000"/>
      <name val="Calibri"/>
      <family val="2"/>
      <charset val="238"/>
    </font>
    <font>
      <b/>
      <vertAlign val="superscript"/>
      <sz val="14"/>
      <color rgb="FF000000"/>
      <name val="Calibri"/>
      <family val="2"/>
      <charset val="238"/>
    </font>
    <font>
      <i/>
      <strike/>
      <sz val="12"/>
      <name val="Calibri"/>
      <family val="2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rgb="FF833C0C"/>
      <name val="Calibri"/>
      <family val="2"/>
      <charset val="238"/>
    </font>
    <font>
      <b/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238"/>
    </font>
    <font>
      <u/>
      <sz val="12"/>
      <color rgb="FF000000"/>
      <name val="Calibri"/>
      <family val="2"/>
      <charset val="1"/>
    </font>
    <font>
      <i/>
      <sz val="11"/>
      <color rgb="FF833C0C"/>
      <name val="Calibri"/>
      <family val="2"/>
      <charset val="238"/>
    </font>
    <font>
      <i/>
      <vertAlign val="superscript"/>
      <sz val="12"/>
      <color rgb="FF000000"/>
      <name val="Calibri"/>
      <family val="2"/>
      <charset val="238"/>
    </font>
    <font>
      <i/>
      <vertAlign val="superscript"/>
      <sz val="12"/>
      <name val="Calibri"/>
      <family val="2"/>
      <charset val="238"/>
    </font>
    <font>
      <b/>
      <i/>
      <vertAlign val="superscript"/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i/>
      <sz val="12"/>
      <color rgb="FF808080"/>
      <name val="Calibri"/>
      <family val="2"/>
      <charset val="238"/>
    </font>
    <font>
      <b/>
      <sz val="12"/>
      <color rgb="FF808080"/>
      <name val="Calibri"/>
      <family val="2"/>
      <charset val="238"/>
    </font>
    <font>
      <sz val="12"/>
      <color rgb="FF808080"/>
      <name val="Calibri"/>
      <family val="2"/>
      <charset val="238"/>
    </font>
    <font>
      <vertAlign val="superscript"/>
      <sz val="12"/>
      <color rgb="FF808080"/>
      <name val="Calibri"/>
      <family val="2"/>
      <charset val="238"/>
    </font>
    <font>
      <i/>
      <vertAlign val="subscript"/>
      <sz val="12"/>
      <color rgb="FF000000"/>
      <name val="Calibri"/>
      <family val="2"/>
      <charset val="238"/>
    </font>
    <font>
      <b/>
      <sz val="14"/>
      <name val="Calibri"/>
      <family val="2"/>
      <charset val="1"/>
    </font>
    <font>
      <b/>
      <vertAlign val="superscript"/>
      <sz val="14"/>
      <name val="Calibri"/>
      <family val="2"/>
      <charset val="238"/>
    </font>
    <font>
      <b/>
      <vertAlign val="superscript"/>
      <sz val="14"/>
      <name val="Calibri"/>
      <family val="2"/>
      <charset val="1"/>
    </font>
    <font>
      <sz val="11"/>
      <color rgb="FF808080"/>
      <name val="Calibri"/>
      <family val="2"/>
      <charset val="238"/>
    </font>
    <font>
      <i/>
      <vertAlign val="superscript"/>
      <sz val="12"/>
      <name val="Calibri"/>
      <family val="2"/>
      <charset val="1"/>
    </font>
    <font>
      <b/>
      <i/>
      <sz val="14"/>
      <color rgb="FF000000"/>
      <name val="Calibri"/>
      <family val="2"/>
      <charset val="238"/>
    </font>
    <font>
      <i/>
      <sz val="14"/>
      <name val="Calibri"/>
      <family val="2"/>
      <charset val="1"/>
    </font>
    <font>
      <sz val="14"/>
      <name val="Calibri"/>
      <family val="2"/>
      <charset val="1"/>
    </font>
    <font>
      <b/>
      <i/>
      <sz val="14"/>
      <name val="Calibri"/>
      <family val="2"/>
      <charset val="238"/>
    </font>
    <font>
      <i/>
      <sz val="1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color rgb="FF843C0B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rgb="FF843C0B"/>
        <bgColor rgb="FF833C0C"/>
      </patternFill>
    </fill>
    <fill>
      <patternFill patternType="solid">
        <fgColor rgb="FF833C0C"/>
        <bgColor rgb="FF843C0B"/>
      </patternFill>
    </fill>
    <fill>
      <patternFill patternType="solid">
        <fgColor rgb="FFA6A6A6"/>
        <bgColor rgb="FFBFBFBF"/>
      </patternFill>
    </fill>
    <fill>
      <patternFill patternType="solid">
        <fgColor rgb="FFFFFFFF"/>
        <bgColor rgb="FFFFFAEB"/>
      </patternFill>
    </fill>
    <fill>
      <patternFill patternType="solid">
        <fgColor rgb="FFD9D9D9"/>
        <bgColor rgb="FFD6DCE5"/>
      </patternFill>
    </fill>
    <fill>
      <patternFill patternType="solid">
        <fgColor rgb="FFFFE699"/>
        <bgColor rgb="FFFFF2CC"/>
      </patternFill>
    </fill>
    <fill>
      <patternFill patternType="solid">
        <fgColor rgb="FFC5E0B4"/>
        <bgColor rgb="FFD9D9D9"/>
      </patternFill>
    </fill>
    <fill>
      <patternFill patternType="solid">
        <fgColor rgb="FFDEEBF7"/>
        <bgColor rgb="FFEDEDED"/>
      </patternFill>
    </fill>
    <fill>
      <patternFill patternType="solid">
        <fgColor rgb="FFFFF2CC"/>
        <bgColor rgb="FFFBE5D6"/>
      </patternFill>
    </fill>
    <fill>
      <patternFill patternType="solid">
        <fgColor rgb="FFE2F0D9"/>
        <bgColor rgb="FFEDEDED"/>
      </patternFill>
    </fill>
    <fill>
      <patternFill patternType="solid">
        <fgColor rgb="FFFFFAEB"/>
        <bgColor rgb="FFFFFFFF"/>
      </patternFill>
    </fill>
    <fill>
      <patternFill patternType="solid">
        <fgColor rgb="FFF1F7ED"/>
        <bgColor rgb="FFF2F2F2"/>
      </patternFill>
    </fill>
    <fill>
      <patternFill patternType="solid">
        <fgColor rgb="FFD6DCE5"/>
        <bgColor rgb="FFD9D9D9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F2F2F2"/>
      </patternFill>
    </fill>
    <fill>
      <patternFill patternType="solid">
        <fgColor rgb="FFF2F2F2"/>
        <bgColor rgb="FFF1F7ED"/>
      </patternFill>
    </fill>
    <fill>
      <patternFill patternType="solid">
        <fgColor rgb="FFBFBFBF"/>
        <bgColor rgb="FFA6A6A6"/>
      </patternFill>
    </fill>
  </fills>
  <borders count="5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9" fontId="56" fillId="0" borderId="0" applyBorder="0" applyProtection="0"/>
    <xf numFmtId="0" fontId="1" fillId="0" borderId="0"/>
  </cellStyleXfs>
  <cellXfs count="283">
    <xf numFmtId="0" fontId="0" fillId="0" borderId="0" xfId="0"/>
    <xf numFmtId="0" fontId="13" fillId="5" borderId="9" xfId="0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1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2" fillId="0" borderId="1" xfId="0" applyFont="1" applyBorder="1" applyAlignment="1">
      <alignment vertical="center" wrapText="1"/>
    </xf>
    <xf numFmtId="0" fontId="0" fillId="2" borderId="0" xfId="0" applyFill="1" applyAlignment="1">
      <alignment vertical="top"/>
    </xf>
    <xf numFmtId="0" fontId="0" fillId="0" borderId="2" xfId="0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0" fillId="3" borderId="0" xfId="0" applyFill="1" applyAlignment="1">
      <alignment vertical="top"/>
    </xf>
    <xf numFmtId="0" fontId="0" fillId="4" borderId="4" xfId="0" applyFill="1" applyBorder="1" applyAlignment="1">
      <alignment horizontal="left" vertical="top"/>
    </xf>
    <xf numFmtId="0" fontId="0" fillId="4" borderId="0" xfId="0" applyFill="1" applyAlignment="1">
      <alignment vertical="top"/>
    </xf>
    <xf numFmtId="0" fontId="0" fillId="4" borderId="5" xfId="0" applyFill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0" fontId="10" fillId="3" borderId="0" xfId="0" applyFont="1" applyFill="1"/>
    <xf numFmtId="0" fontId="12" fillId="3" borderId="0" xfId="0" applyFont="1" applyFill="1"/>
    <xf numFmtId="0" fontId="16" fillId="6" borderId="11" xfId="0" applyFont="1" applyFill="1" applyBorder="1" applyAlignment="1">
      <alignment vertical="center"/>
    </xf>
    <xf numFmtId="0" fontId="16" fillId="6" borderId="12" xfId="0" applyFont="1" applyFill="1" applyBorder="1" applyAlignment="1">
      <alignment vertical="center"/>
    </xf>
    <xf numFmtId="0" fontId="16" fillId="6" borderId="12" xfId="0" applyFont="1" applyFill="1" applyBorder="1" applyAlignment="1">
      <alignment horizontal="left" vertical="center"/>
    </xf>
    <xf numFmtId="0" fontId="16" fillId="6" borderId="13" xfId="0" applyFont="1" applyFill="1" applyBorder="1" applyAlignment="1">
      <alignment horizontal="left" vertical="center"/>
    </xf>
    <xf numFmtId="0" fontId="17" fillId="6" borderId="8" xfId="0" applyFont="1" applyFill="1" applyBorder="1" applyAlignment="1">
      <alignment vertical="center" wrapText="1"/>
    </xf>
    <xf numFmtId="0" fontId="17" fillId="0" borderId="8" xfId="0" applyFont="1" applyBorder="1" applyAlignment="1" applyProtection="1">
      <alignment vertical="center" wrapText="1"/>
      <protection locked="0"/>
    </xf>
    <xf numFmtId="0" fontId="18" fillId="6" borderId="4" xfId="0" applyFont="1" applyFill="1" applyBorder="1" applyAlignment="1">
      <alignment vertical="center"/>
    </xf>
    <xf numFmtId="0" fontId="16" fillId="6" borderId="0" xfId="0" applyFont="1" applyFill="1" applyAlignment="1">
      <alignment vertical="center"/>
    </xf>
    <xf numFmtId="0" fontId="16" fillId="6" borderId="0" xfId="0" applyFont="1" applyFill="1" applyAlignment="1">
      <alignment horizontal="left" vertical="center"/>
    </xf>
    <xf numFmtId="0" fontId="16" fillId="6" borderId="14" xfId="0" applyFont="1" applyFill="1" applyBorder="1" applyAlignment="1">
      <alignment horizontal="left" vertical="center"/>
    </xf>
    <xf numFmtId="0" fontId="16" fillId="6" borderId="15" xfId="0" applyFont="1" applyFill="1" applyBorder="1" applyAlignment="1">
      <alignment vertical="center"/>
    </xf>
    <xf numFmtId="0" fontId="16" fillId="6" borderId="16" xfId="0" applyFont="1" applyFill="1" applyBorder="1" applyAlignment="1">
      <alignment vertical="center"/>
    </xf>
    <xf numFmtId="0" fontId="16" fillId="6" borderId="16" xfId="0" applyFont="1" applyFill="1" applyBorder="1" applyAlignment="1">
      <alignment horizontal="left" vertical="center"/>
    </xf>
    <xf numFmtId="0" fontId="16" fillId="6" borderId="17" xfId="0" applyFont="1" applyFill="1" applyBorder="1" applyAlignment="1">
      <alignment horizontal="left" vertical="center"/>
    </xf>
    <xf numFmtId="0" fontId="16" fillId="6" borderId="19" xfId="0" applyFont="1" applyFill="1" applyBorder="1" applyAlignment="1">
      <alignment horizontal="left" vertical="center"/>
    </xf>
    <xf numFmtId="0" fontId="16" fillId="6" borderId="20" xfId="0" applyFont="1" applyFill="1" applyBorder="1" applyAlignment="1">
      <alignment horizontal="left" vertical="center"/>
    </xf>
    <xf numFmtId="0" fontId="22" fillId="6" borderId="2" xfId="0" applyFont="1" applyFill="1" applyBorder="1" applyAlignment="1">
      <alignment horizontal="center" vertical="center" wrapText="1"/>
    </xf>
    <xf numFmtId="0" fontId="23" fillId="6" borderId="22" xfId="0" applyFont="1" applyFill="1" applyBorder="1" applyAlignment="1">
      <alignment vertical="center"/>
    </xf>
    <xf numFmtId="0" fontId="23" fillId="6" borderId="19" xfId="0" applyFont="1" applyFill="1" applyBorder="1" applyAlignment="1">
      <alignment vertical="center"/>
    </xf>
    <xf numFmtId="0" fontId="23" fillId="6" borderId="19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5" fillId="5" borderId="22" xfId="0" applyFont="1" applyFill="1" applyBorder="1" applyAlignment="1" applyProtection="1">
      <alignment vertical="center"/>
      <protection locked="0"/>
    </xf>
    <xf numFmtId="0" fontId="25" fillId="5" borderId="19" xfId="0" applyFont="1" applyFill="1" applyBorder="1" applyAlignment="1" applyProtection="1">
      <alignment vertical="center"/>
      <protection locked="0"/>
    </xf>
    <xf numFmtId="0" fontId="25" fillId="5" borderId="19" xfId="0" applyFont="1" applyFill="1" applyBorder="1" applyAlignment="1" applyProtection="1">
      <alignment vertical="center" wrapText="1"/>
      <protection locked="0"/>
    </xf>
    <xf numFmtId="0" fontId="25" fillId="5" borderId="8" xfId="0" applyFont="1" applyFill="1" applyBorder="1" applyAlignment="1" applyProtection="1">
      <alignment vertical="center" wrapText="1"/>
      <protection locked="0"/>
    </xf>
    <xf numFmtId="0" fontId="25" fillId="5" borderId="3" xfId="0" applyFont="1" applyFill="1" applyBorder="1" applyAlignment="1" applyProtection="1">
      <alignment vertical="center" wrapText="1"/>
      <protection locked="0"/>
    </xf>
    <xf numFmtId="0" fontId="26" fillId="3" borderId="0" xfId="0" applyFont="1" applyFill="1"/>
    <xf numFmtId="0" fontId="28" fillId="6" borderId="2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left" vertical="center"/>
    </xf>
    <xf numFmtId="3" fontId="17" fillId="0" borderId="8" xfId="0" applyNumberFormat="1" applyFont="1" applyBorder="1" applyAlignment="1" applyProtection="1">
      <alignment horizontal="right" vertical="center"/>
      <protection locked="0"/>
    </xf>
    <xf numFmtId="0" fontId="17" fillId="6" borderId="3" xfId="0" applyFont="1" applyFill="1" applyBorder="1" applyAlignment="1">
      <alignment horizontal="right" vertical="center"/>
    </xf>
    <xf numFmtId="4" fontId="17" fillId="0" borderId="8" xfId="0" applyNumberFormat="1" applyFont="1" applyBorder="1" applyAlignment="1" applyProtection="1">
      <alignment horizontal="right" vertical="center"/>
      <protection locked="0"/>
    </xf>
    <xf numFmtId="0" fontId="0" fillId="6" borderId="0" xfId="0" applyFill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4" fontId="26" fillId="3" borderId="0" xfId="0" applyNumberFormat="1" applyFont="1" applyFill="1"/>
    <xf numFmtId="0" fontId="29" fillId="7" borderId="8" xfId="0" applyFont="1" applyFill="1" applyBorder="1" applyAlignment="1">
      <alignment horizontal="center" vertical="center"/>
    </xf>
    <xf numFmtId="0" fontId="29" fillId="8" borderId="8" xfId="0" applyFont="1" applyFill="1" applyBorder="1" applyAlignment="1">
      <alignment horizontal="center" vertical="center"/>
    </xf>
    <xf numFmtId="0" fontId="26" fillId="3" borderId="0" xfId="0" applyFont="1" applyFill="1" applyAlignment="1">
      <alignment horizontal="left" vertical="center"/>
    </xf>
    <xf numFmtId="0" fontId="30" fillId="3" borderId="0" xfId="0" applyFont="1" applyFill="1"/>
    <xf numFmtId="0" fontId="16" fillId="6" borderId="22" xfId="0" applyFont="1" applyFill="1" applyBorder="1" applyAlignment="1">
      <alignment horizontal="left" vertical="center" wrapText="1"/>
    </xf>
    <xf numFmtId="0" fontId="16" fillId="6" borderId="19" xfId="0" applyFont="1" applyFill="1" applyBorder="1" applyAlignment="1">
      <alignment horizontal="left" vertical="center" wrapText="1"/>
    </xf>
    <xf numFmtId="0" fontId="25" fillId="6" borderId="20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4" fontId="34" fillId="0" borderId="8" xfId="0" applyNumberFormat="1" applyFont="1" applyBorder="1" applyAlignment="1" applyProtection="1">
      <alignment horizontal="right" vertical="center" wrapText="1"/>
      <protection locked="0"/>
    </xf>
    <xf numFmtId="0" fontId="17" fillId="10" borderId="8" xfId="0" applyFont="1" applyFill="1" applyBorder="1" applyAlignment="1">
      <alignment horizontal="left" vertical="center"/>
    </xf>
    <xf numFmtId="0" fontId="17" fillId="11" borderId="8" xfId="0" applyFont="1" applyFill="1" applyBorder="1" applyAlignment="1">
      <alignment horizontal="left" vertical="center"/>
    </xf>
    <xf numFmtId="10" fontId="27" fillId="9" borderId="3" xfId="1" applyNumberFormat="1" applyFont="1" applyFill="1" applyBorder="1" applyAlignment="1" applyProtection="1">
      <alignment horizontal="right" vertical="center"/>
    </xf>
    <xf numFmtId="0" fontId="35" fillId="6" borderId="2" xfId="0" applyFont="1" applyFill="1" applyBorder="1" applyAlignment="1">
      <alignment horizontal="center" vertical="center" wrapText="1"/>
    </xf>
    <xf numFmtId="4" fontId="36" fillId="6" borderId="8" xfId="0" applyNumberFormat="1" applyFont="1" applyFill="1" applyBorder="1" applyAlignment="1" applyProtection="1">
      <alignment horizontal="right" vertical="center" wrapText="1"/>
      <protection locked="0"/>
    </xf>
    <xf numFmtId="0" fontId="37" fillId="6" borderId="8" xfId="0" applyFont="1" applyFill="1" applyBorder="1" applyAlignment="1">
      <alignment horizontal="left" vertical="center"/>
    </xf>
    <xf numFmtId="10" fontId="36" fillId="6" borderId="3" xfId="1" applyNumberFormat="1" applyFont="1" applyFill="1" applyBorder="1" applyAlignment="1" applyProtection="1">
      <alignment horizontal="right" vertical="center" wrapText="1"/>
    </xf>
    <xf numFmtId="4" fontId="26" fillId="3" borderId="0" xfId="0" applyNumberFormat="1" applyFont="1" applyFill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25" fillId="5" borderId="8" xfId="0" applyFont="1" applyFill="1" applyBorder="1" applyAlignment="1" applyProtection="1">
      <alignment horizontal="left" vertical="center"/>
      <protection locked="0"/>
    </xf>
    <xf numFmtId="4" fontId="34" fillId="12" borderId="8" xfId="0" applyNumberFormat="1" applyFont="1" applyFill="1" applyBorder="1" applyAlignment="1" applyProtection="1">
      <alignment horizontal="right" vertical="center" wrapText="1"/>
      <protection locked="0"/>
    </xf>
    <xf numFmtId="4" fontId="34" fillId="13" borderId="8" xfId="0" applyNumberFormat="1" applyFont="1" applyFill="1" applyBorder="1" applyAlignment="1" applyProtection="1">
      <alignment horizontal="right" vertical="center" wrapText="1"/>
      <protection locked="0"/>
    </xf>
    <xf numFmtId="10" fontId="27" fillId="9" borderId="3" xfId="1" applyNumberFormat="1" applyFont="1" applyFill="1" applyBorder="1" applyAlignment="1" applyProtection="1">
      <alignment horizontal="right" vertical="center" wrapText="1"/>
    </xf>
    <xf numFmtId="0" fontId="16" fillId="6" borderId="24" xfId="0" applyFont="1" applyFill="1" applyBorder="1" applyAlignment="1">
      <alignment horizontal="left" vertical="center"/>
    </xf>
    <xf numFmtId="0" fontId="16" fillId="6" borderId="24" xfId="0" applyFont="1" applyFill="1" applyBorder="1" applyAlignment="1">
      <alignment horizontal="left" vertical="center" wrapText="1"/>
    </xf>
    <xf numFmtId="0" fontId="25" fillId="5" borderId="24" xfId="0" applyFont="1" applyFill="1" applyBorder="1" applyAlignment="1" applyProtection="1">
      <alignment horizontal="left" vertical="center"/>
      <protection locked="0"/>
    </xf>
    <xf numFmtId="0" fontId="17" fillId="10" borderId="24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/>
    </xf>
    <xf numFmtId="0" fontId="0" fillId="6" borderId="1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29" fillId="9" borderId="8" xfId="0" applyFont="1" applyFill="1" applyBorder="1" applyAlignment="1">
      <alignment horizontal="center" vertical="center"/>
    </xf>
    <xf numFmtId="0" fontId="29" fillId="9" borderId="3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left" vertical="center"/>
    </xf>
    <xf numFmtId="0" fontId="25" fillId="6" borderId="19" xfId="0" applyFont="1" applyFill="1" applyBorder="1" applyAlignment="1">
      <alignment horizontal="left" vertical="center" wrapText="1"/>
    </xf>
    <xf numFmtId="0" fontId="0" fillId="6" borderId="19" xfId="0" applyFill="1" applyBorder="1"/>
    <xf numFmtId="0" fontId="0" fillId="6" borderId="20" xfId="0" applyFill="1" applyBorder="1"/>
    <xf numFmtId="4" fontId="34" fillId="9" borderId="8" xfId="0" applyNumberFormat="1" applyFont="1" applyFill="1" applyBorder="1" applyAlignment="1">
      <alignment horizontal="right" vertical="center" wrapText="1"/>
    </xf>
    <xf numFmtId="0" fontId="17" fillId="9" borderId="3" xfId="0" applyFont="1" applyFill="1" applyBorder="1" applyAlignment="1">
      <alignment horizontal="left" vertical="center"/>
    </xf>
    <xf numFmtId="0" fontId="35" fillId="6" borderId="22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horizontal="left" vertical="center" wrapText="1"/>
    </xf>
    <xf numFmtId="0" fontId="37" fillId="6" borderId="19" xfId="0" applyFont="1" applyFill="1" applyBorder="1" applyAlignment="1">
      <alignment horizontal="left" vertical="center" wrapText="1"/>
    </xf>
    <xf numFmtId="0" fontId="43" fillId="6" borderId="19" xfId="0" applyFont="1" applyFill="1" applyBorder="1"/>
    <xf numFmtId="0" fontId="43" fillId="6" borderId="20" xfId="0" applyFont="1" applyFill="1" applyBorder="1"/>
    <xf numFmtId="4" fontId="36" fillId="6" borderId="8" xfId="0" applyNumberFormat="1" applyFont="1" applyFill="1" applyBorder="1" applyAlignment="1">
      <alignment horizontal="right" vertical="center" wrapText="1"/>
    </xf>
    <xf numFmtId="0" fontId="37" fillId="6" borderId="3" xfId="0" applyFont="1" applyFill="1" applyBorder="1" applyAlignment="1">
      <alignment horizontal="left" vertical="center"/>
    </xf>
    <xf numFmtId="4" fontId="34" fillId="6" borderId="19" xfId="0" applyNumberFormat="1" applyFont="1" applyFill="1" applyBorder="1" applyAlignment="1">
      <alignment horizontal="right" vertical="center" wrapText="1"/>
    </xf>
    <xf numFmtId="4" fontId="0" fillId="6" borderId="20" xfId="0" applyNumberFormat="1" applyFill="1" applyBorder="1"/>
    <xf numFmtId="165" fontId="27" fillId="9" borderId="8" xfId="0" applyNumberFormat="1" applyFont="1" applyFill="1" applyBorder="1" applyAlignment="1">
      <alignment horizontal="right" vertical="center" wrapText="1"/>
    </xf>
    <xf numFmtId="166" fontId="27" fillId="9" borderId="8" xfId="0" applyNumberFormat="1" applyFont="1" applyFill="1" applyBorder="1" applyAlignment="1">
      <alignment horizontal="right" vertical="center" wrapText="1"/>
    </xf>
    <xf numFmtId="4" fontId="27" fillId="9" borderId="24" xfId="0" applyNumberFormat="1" applyFont="1" applyFill="1" applyBorder="1" applyAlignment="1">
      <alignment horizontal="right" vertical="center" wrapText="1"/>
    </xf>
    <xf numFmtId="0" fontId="17" fillId="9" borderId="7" xfId="0" applyFont="1" applyFill="1" applyBorder="1" applyAlignment="1">
      <alignment horizontal="left" vertical="center"/>
    </xf>
    <xf numFmtId="0" fontId="16" fillId="6" borderId="25" xfId="0" applyFont="1" applyFill="1" applyBorder="1" applyAlignment="1">
      <alignment horizontal="center" vertical="center"/>
    </xf>
    <xf numFmtId="0" fontId="18" fillId="6" borderId="26" xfId="0" applyFont="1" applyFill="1" applyBorder="1" applyAlignment="1">
      <alignment horizontal="left" vertical="center"/>
    </xf>
    <xf numFmtId="0" fontId="16" fillId="6" borderId="27" xfId="0" applyFont="1" applyFill="1" applyBorder="1" applyAlignment="1">
      <alignment horizontal="left" vertical="center"/>
    </xf>
    <xf numFmtId="4" fontId="34" fillId="6" borderId="27" xfId="0" applyNumberFormat="1" applyFont="1" applyFill="1" applyBorder="1" applyAlignment="1">
      <alignment horizontal="right" vertical="center"/>
    </xf>
    <xf numFmtId="0" fontId="19" fillId="6" borderId="27" xfId="0" applyFont="1" applyFill="1" applyBorder="1" applyAlignment="1">
      <alignment horizontal="left" vertical="center"/>
    </xf>
    <xf numFmtId="0" fontId="0" fillId="6" borderId="28" xfId="0" applyFill="1" applyBorder="1"/>
    <xf numFmtId="165" fontId="27" fillId="9" borderId="29" xfId="0" applyNumberFormat="1" applyFont="1" applyFill="1" applyBorder="1" applyAlignment="1">
      <alignment horizontal="right" vertical="center" wrapText="1"/>
    </xf>
    <xf numFmtId="0" fontId="17" fillId="9" borderId="30" xfId="0" applyFont="1" applyFill="1" applyBorder="1" applyAlignment="1">
      <alignment horizontal="left" vertical="center"/>
    </xf>
    <xf numFmtId="0" fontId="46" fillId="6" borderId="2" xfId="0" applyFont="1" applyFill="1" applyBorder="1" applyAlignment="1">
      <alignment horizontal="center" vertical="center"/>
    </xf>
    <xf numFmtId="167" fontId="47" fillId="5" borderId="22" xfId="0" applyNumberFormat="1" applyFont="1" applyFill="1" applyBorder="1" applyAlignment="1" applyProtection="1">
      <alignment vertical="center"/>
      <protection locked="0"/>
    </xf>
    <xf numFmtId="167" fontId="47" fillId="5" borderId="32" xfId="0" applyNumberFormat="1" applyFont="1" applyFill="1" applyBorder="1" applyAlignment="1" applyProtection="1">
      <alignment vertical="center"/>
      <protection locked="0"/>
    </xf>
    <xf numFmtId="0" fontId="46" fillId="6" borderId="2" xfId="0" applyFont="1" applyFill="1" applyBorder="1" applyAlignment="1">
      <alignment horizontal="center" vertical="center" wrapText="1"/>
    </xf>
    <xf numFmtId="0" fontId="48" fillId="6" borderId="18" xfId="0" applyFont="1" applyFill="1" applyBorder="1" applyAlignment="1">
      <alignment horizontal="left" vertical="center"/>
    </xf>
    <xf numFmtId="0" fontId="48" fillId="6" borderId="19" xfId="0" applyFont="1" applyFill="1" applyBorder="1" applyAlignment="1">
      <alignment horizontal="left" vertical="center"/>
    </xf>
    <xf numFmtId="0" fontId="48" fillId="6" borderId="32" xfId="0" applyFont="1" applyFill="1" applyBorder="1" applyAlignment="1">
      <alignment horizontal="left" vertical="center"/>
    </xf>
    <xf numFmtId="0" fontId="0" fillId="2" borderId="0" xfId="0" applyFill="1"/>
    <xf numFmtId="0" fontId="50" fillId="11" borderId="2" xfId="2" applyFont="1" applyFill="1" applyBorder="1" applyAlignment="1">
      <alignment horizontal="center"/>
    </xf>
    <xf numFmtId="0" fontId="50" fillId="11" borderId="8" xfId="2" applyFont="1" applyFill="1" applyBorder="1" applyAlignment="1">
      <alignment horizontal="center"/>
    </xf>
    <xf numFmtId="0" fontId="50" fillId="11" borderId="3" xfId="2" applyFont="1" applyFill="1" applyBorder="1" applyAlignment="1">
      <alignment horizontal="center"/>
    </xf>
    <xf numFmtId="0" fontId="50" fillId="14" borderId="2" xfId="2" applyFont="1" applyFill="1" applyBorder="1" applyAlignment="1">
      <alignment horizontal="center"/>
    </xf>
    <xf numFmtId="0" fontId="50" fillId="14" borderId="8" xfId="2" applyFont="1" applyFill="1" applyBorder="1" applyAlignment="1">
      <alignment horizontal="center"/>
    </xf>
    <xf numFmtId="0" fontId="50" fillId="14" borderId="3" xfId="2" applyFont="1" applyFill="1" applyBorder="1" applyAlignment="1">
      <alignment horizontal="center"/>
    </xf>
    <xf numFmtId="0" fontId="50" fillId="11" borderId="6" xfId="2" applyFont="1" applyFill="1" applyBorder="1" applyAlignment="1">
      <alignment horizontal="center"/>
    </xf>
    <xf numFmtId="0" fontId="50" fillId="11" borderId="24" xfId="2" applyFont="1" applyFill="1" applyBorder="1" applyAlignment="1">
      <alignment horizontal="center"/>
    </xf>
    <xf numFmtId="0" fontId="50" fillId="11" borderId="7" xfId="2" applyFont="1" applyFill="1" applyBorder="1" applyAlignment="1">
      <alignment horizontal="center"/>
    </xf>
    <xf numFmtId="0" fontId="50" fillId="14" borderId="6" xfId="2" applyFont="1" applyFill="1" applyBorder="1" applyAlignment="1">
      <alignment horizontal="center"/>
    </xf>
    <xf numFmtId="0" fontId="50" fillId="14" borderId="24" xfId="2" applyFont="1" applyFill="1" applyBorder="1" applyAlignment="1">
      <alignment horizontal="center"/>
    </xf>
    <xf numFmtId="0" fontId="50" fillId="14" borderId="7" xfId="2" applyFont="1" applyFill="1" applyBorder="1" applyAlignment="1">
      <alignment horizontal="center"/>
    </xf>
    <xf numFmtId="0" fontId="50" fillId="15" borderId="41" xfId="2" applyFont="1" applyFill="1" applyBorder="1" applyAlignment="1">
      <alignment horizontal="center" vertical="center"/>
    </xf>
    <xf numFmtId="0" fontId="51" fillId="15" borderId="42" xfId="2" applyFont="1" applyFill="1" applyBorder="1" applyAlignment="1">
      <alignment horizontal="center" vertical="center"/>
    </xf>
    <xf numFmtId="0" fontId="51" fillId="15" borderId="43" xfId="2" applyFont="1" applyFill="1" applyBorder="1"/>
    <xf numFmtId="0" fontId="51" fillId="15" borderId="9" xfId="2" applyFont="1" applyFill="1" applyBorder="1"/>
    <xf numFmtId="0" fontId="51" fillId="15" borderId="9" xfId="2" applyFont="1" applyFill="1" applyBorder="1" applyAlignment="1">
      <alignment horizontal="center" vertical="center"/>
    </xf>
    <xf numFmtId="165" fontId="51" fillId="11" borderId="41" xfId="0" applyNumberFormat="1" applyFont="1" applyFill="1" applyBorder="1"/>
    <xf numFmtId="165" fontId="51" fillId="11" borderId="42" xfId="0" applyNumberFormat="1" applyFont="1" applyFill="1" applyBorder="1"/>
    <xf numFmtId="165" fontId="51" fillId="11" borderId="44" xfId="0" applyNumberFormat="1" applyFont="1" applyFill="1" applyBorder="1"/>
    <xf numFmtId="165" fontId="51" fillId="14" borderId="41" xfId="0" applyNumberFormat="1" applyFont="1" applyFill="1" applyBorder="1"/>
    <xf numFmtId="165" fontId="51" fillId="14" borderId="42" xfId="0" applyNumberFormat="1" applyFont="1" applyFill="1" applyBorder="1"/>
    <xf numFmtId="165" fontId="51" fillId="14" borderId="43" xfId="0" applyNumberFormat="1" applyFont="1" applyFill="1" applyBorder="1"/>
    <xf numFmtId="0" fontId="51" fillId="16" borderId="45" xfId="2" applyFont="1" applyFill="1" applyBorder="1" applyAlignment="1">
      <alignment horizontal="center" vertical="center"/>
    </xf>
    <xf numFmtId="0" fontId="51" fillId="16" borderId="46" xfId="2" applyFont="1" applyFill="1" applyBorder="1"/>
    <xf numFmtId="0" fontId="51" fillId="16" borderId="10" xfId="2" applyFont="1" applyFill="1" applyBorder="1"/>
    <xf numFmtId="0" fontId="51" fillId="16" borderId="10" xfId="2" applyFont="1" applyFill="1" applyBorder="1" applyAlignment="1">
      <alignment horizontal="center" vertical="center"/>
    </xf>
    <xf numFmtId="165" fontId="51" fillId="11" borderId="47" xfId="0" applyNumberFormat="1" applyFont="1" applyFill="1" applyBorder="1"/>
    <xf numFmtId="4" fontId="51" fillId="6" borderId="0" xfId="0" applyNumberFormat="1" applyFont="1" applyFill="1"/>
    <xf numFmtId="165" fontId="51" fillId="14" borderId="47" xfId="0" applyNumberFormat="1" applyFont="1" applyFill="1" applyBorder="1"/>
    <xf numFmtId="168" fontId="51" fillId="6" borderId="0" xfId="0" applyNumberFormat="1" applyFont="1" applyFill="1"/>
    <xf numFmtId="168" fontId="51" fillId="6" borderId="5" xfId="0" applyNumberFormat="1" applyFont="1" applyFill="1" applyBorder="1"/>
    <xf numFmtId="0" fontId="51" fillId="16" borderId="8" xfId="2" applyFont="1" applyFill="1" applyBorder="1" applyAlignment="1">
      <alignment horizontal="center" vertical="center"/>
    </xf>
    <xf numFmtId="0" fontId="51" fillId="16" borderId="3" xfId="2" applyFont="1" applyFill="1" applyBorder="1"/>
    <xf numFmtId="0" fontId="51" fillId="16" borderId="21" xfId="2" applyFont="1" applyFill="1" applyBorder="1"/>
    <xf numFmtId="0" fontId="51" fillId="17" borderId="21" xfId="2" applyFont="1" applyFill="1" applyBorder="1" applyAlignment="1">
      <alignment horizontal="center" vertical="center"/>
    </xf>
    <xf numFmtId="165" fontId="51" fillId="11" borderId="2" xfId="0" applyNumberFormat="1" applyFont="1" applyFill="1" applyBorder="1"/>
    <xf numFmtId="165" fontId="51" fillId="14" borderId="2" xfId="0" applyNumberFormat="1" applyFont="1" applyFill="1" applyBorder="1"/>
    <xf numFmtId="165" fontId="51" fillId="11" borderId="2" xfId="0" applyNumberFormat="1" applyFont="1" applyFill="1" applyBorder="1" applyAlignment="1">
      <alignment vertical="center"/>
    </xf>
    <xf numFmtId="165" fontId="51" fillId="11" borderId="8" xfId="0" applyNumberFormat="1" applyFont="1" applyFill="1" applyBorder="1" applyAlignment="1">
      <alignment vertical="center"/>
    </xf>
    <xf numFmtId="165" fontId="51" fillId="6" borderId="0" xfId="0" applyNumberFormat="1" applyFont="1" applyFill="1" applyAlignment="1">
      <alignment vertical="center"/>
    </xf>
    <xf numFmtId="165" fontId="51" fillId="14" borderId="8" xfId="0" applyNumberFormat="1" applyFont="1" applyFill="1" applyBorder="1"/>
    <xf numFmtId="165" fontId="51" fillId="6" borderId="5" xfId="0" applyNumberFormat="1" applyFont="1" applyFill="1" applyBorder="1"/>
    <xf numFmtId="166" fontId="51" fillId="11" borderId="22" xfId="0" applyNumberFormat="1" applyFont="1" applyFill="1" applyBorder="1" applyAlignment="1">
      <alignment vertical="center"/>
    </xf>
    <xf numFmtId="166" fontId="51" fillId="14" borderId="3" xfId="0" applyNumberFormat="1" applyFont="1" applyFill="1" applyBorder="1"/>
    <xf numFmtId="165" fontId="51" fillId="6" borderId="0" xfId="0" applyNumberFormat="1" applyFont="1" applyFill="1"/>
    <xf numFmtId="0" fontId="51" fillId="16" borderId="29" xfId="2" applyFont="1" applyFill="1" applyBorder="1" applyAlignment="1">
      <alignment horizontal="center" vertical="center"/>
    </xf>
    <xf numFmtId="0" fontId="51" fillId="16" borderId="30" xfId="2" applyFont="1" applyFill="1" applyBorder="1"/>
    <xf numFmtId="0" fontId="51" fillId="16" borderId="37" xfId="2" applyFont="1" applyFill="1" applyBorder="1"/>
    <xf numFmtId="0" fontId="51" fillId="17" borderId="37" xfId="2" applyFont="1" applyFill="1" applyBorder="1" applyAlignment="1">
      <alignment horizontal="center" vertical="center"/>
    </xf>
    <xf numFmtId="165" fontId="51" fillId="11" borderId="25" xfId="0" applyNumberFormat="1" applyFont="1" applyFill="1" applyBorder="1"/>
    <xf numFmtId="0" fontId="51" fillId="6" borderId="48" xfId="0" applyFont="1" applyFill="1" applyBorder="1"/>
    <xf numFmtId="168" fontId="51" fillId="6" borderId="48" xfId="0" applyNumberFormat="1" applyFont="1" applyFill="1" applyBorder="1"/>
    <xf numFmtId="168" fontId="51" fillId="6" borderId="49" xfId="0" applyNumberFormat="1" applyFont="1" applyFill="1" applyBorder="1"/>
    <xf numFmtId="0" fontId="50" fillId="18" borderId="33" xfId="2" applyFont="1" applyFill="1" applyBorder="1" applyAlignment="1">
      <alignment horizontal="center" vertical="center"/>
    </xf>
    <xf numFmtId="0" fontId="51" fillId="18" borderId="50" xfId="2" applyFont="1" applyFill="1" applyBorder="1" applyAlignment="1">
      <alignment horizontal="center" vertical="center"/>
    </xf>
    <xf numFmtId="0" fontId="51" fillId="18" borderId="51" xfId="2" applyFont="1" applyFill="1" applyBorder="1"/>
    <xf numFmtId="0" fontId="51" fillId="18" borderId="1" xfId="2" applyFont="1" applyFill="1" applyBorder="1"/>
    <xf numFmtId="0" fontId="51" fillId="18" borderId="1" xfId="2" applyFont="1" applyFill="1" applyBorder="1" applyAlignment="1">
      <alignment horizontal="center" vertical="center"/>
    </xf>
    <xf numFmtId="165" fontId="51" fillId="11" borderId="38" xfId="2" applyNumberFormat="1" applyFont="1" applyFill="1" applyBorder="1"/>
    <xf numFmtId="165" fontId="51" fillId="11" borderId="50" xfId="2" applyNumberFormat="1" applyFont="1" applyFill="1" applyBorder="1"/>
    <xf numFmtId="165" fontId="51" fillId="11" borderId="51" xfId="2" applyNumberFormat="1" applyFont="1" applyFill="1" applyBorder="1"/>
    <xf numFmtId="165" fontId="51" fillId="14" borderId="52" xfId="2" applyNumberFormat="1" applyFont="1" applyFill="1" applyBorder="1"/>
    <xf numFmtId="165" fontId="51" fillId="14" borderId="50" xfId="2" applyNumberFormat="1" applyFont="1" applyFill="1" applyBorder="1"/>
    <xf numFmtId="165" fontId="51" fillId="14" borderId="51" xfId="2" applyNumberFormat="1" applyFont="1" applyFill="1" applyBorder="1"/>
    <xf numFmtId="0" fontId="51" fillId="18" borderId="29" xfId="2" applyFont="1" applyFill="1" applyBorder="1" applyAlignment="1">
      <alignment horizontal="center" vertical="center"/>
    </xf>
    <xf numFmtId="0" fontId="51" fillId="18" borderId="30" xfId="2" applyFont="1" applyFill="1" applyBorder="1"/>
    <xf numFmtId="0" fontId="51" fillId="18" borderId="37" xfId="2" applyFont="1" applyFill="1" applyBorder="1"/>
    <xf numFmtId="0" fontId="51" fillId="18" borderId="37" xfId="2" applyFont="1" applyFill="1" applyBorder="1" applyAlignment="1">
      <alignment horizontal="center" vertical="center"/>
    </xf>
    <xf numFmtId="165" fontId="51" fillId="11" borderId="29" xfId="2" applyNumberFormat="1" applyFont="1" applyFill="1" applyBorder="1"/>
    <xf numFmtId="165" fontId="51" fillId="11" borderId="30" xfId="2" applyNumberFormat="1" applyFont="1" applyFill="1" applyBorder="1"/>
    <xf numFmtId="165" fontId="51" fillId="14" borderId="25" xfId="2" applyNumberFormat="1" applyFont="1" applyFill="1" applyBorder="1"/>
    <xf numFmtId="165" fontId="51" fillId="14" borderId="29" xfId="2" applyNumberFormat="1" applyFont="1" applyFill="1" applyBorder="1"/>
    <xf numFmtId="165" fontId="51" fillId="14" borderId="30" xfId="2" applyNumberFormat="1" applyFont="1" applyFill="1" applyBorder="1"/>
    <xf numFmtId="0" fontId="52" fillId="6" borderId="52" xfId="2" applyFont="1" applyFill="1" applyBorder="1" applyAlignment="1">
      <alignment horizontal="right" vertical="top"/>
    </xf>
    <xf numFmtId="0" fontId="52" fillId="6" borderId="2" xfId="2" applyFont="1" applyFill="1" applyBorder="1" applyAlignment="1">
      <alignment horizontal="right" vertical="top"/>
    </xf>
    <xf numFmtId="0" fontId="52" fillId="6" borderId="25" xfId="2" applyFont="1" applyFill="1" applyBorder="1" applyAlignment="1">
      <alignment horizontal="right" vertical="top"/>
    </xf>
    <xf numFmtId="0" fontId="55" fillId="2" borderId="0" xfId="0" applyFont="1" applyFill="1"/>
    <xf numFmtId="0" fontId="50" fillId="15" borderId="9" xfId="2" applyFont="1" applyFill="1" applyBorder="1"/>
    <xf numFmtId="0" fontId="50" fillId="15" borderId="9" xfId="2" applyFont="1" applyFill="1" applyBorder="1" applyAlignment="1">
      <alignment horizontal="left" vertical="center"/>
    </xf>
    <xf numFmtId="0" fontId="50" fillId="15" borderId="9" xfId="2" applyFont="1" applyFill="1" applyBorder="1" applyAlignment="1">
      <alignment horizontal="center" vertical="center"/>
    </xf>
    <xf numFmtId="165" fontId="51" fillId="11" borderId="41" xfId="2" applyNumberFormat="1" applyFont="1" applyFill="1" applyBorder="1"/>
    <xf numFmtId="165" fontId="51" fillId="11" borderId="42" xfId="2" applyNumberFormat="1" applyFont="1" applyFill="1" applyBorder="1"/>
    <xf numFmtId="165" fontId="51" fillId="11" borderId="44" xfId="2" applyNumberFormat="1" applyFont="1" applyFill="1" applyBorder="1"/>
    <xf numFmtId="165" fontId="51" fillId="14" borderId="41" xfId="2" applyNumberFormat="1" applyFont="1" applyFill="1" applyBorder="1"/>
    <xf numFmtId="165" fontId="51" fillId="14" borderId="42" xfId="2" applyNumberFormat="1" applyFont="1" applyFill="1" applyBorder="1"/>
    <xf numFmtId="165" fontId="51" fillId="14" borderId="43" xfId="2" applyNumberFormat="1" applyFont="1" applyFill="1" applyBorder="1"/>
    <xf numFmtId="0" fontId="3" fillId="16" borderId="1" xfId="0" applyFont="1" applyFill="1" applyBorder="1"/>
    <xf numFmtId="0" fontId="50" fillId="15" borderId="1" xfId="2" applyFont="1" applyFill="1" applyBorder="1" applyAlignment="1">
      <alignment horizontal="left" vertical="center"/>
    </xf>
    <xf numFmtId="0" fontId="50" fillId="15" borderId="1" xfId="2" applyFont="1" applyFill="1" applyBorder="1" applyAlignment="1">
      <alignment horizontal="center" vertical="center"/>
    </xf>
    <xf numFmtId="165" fontId="51" fillId="11" borderId="52" xfId="2" applyNumberFormat="1" applyFont="1" applyFill="1" applyBorder="1"/>
    <xf numFmtId="165" fontId="51" fillId="11" borderId="53" xfId="2" applyNumberFormat="1" applyFont="1" applyFill="1" applyBorder="1"/>
    <xf numFmtId="0" fontId="3" fillId="16" borderId="21" xfId="0" applyFont="1" applyFill="1" applyBorder="1"/>
    <xf numFmtId="0" fontId="50" fillId="15" borderId="21" xfId="2" applyFont="1" applyFill="1" applyBorder="1" applyAlignment="1">
      <alignment horizontal="left" vertical="center"/>
    </xf>
    <xf numFmtId="0" fontId="51" fillId="15" borderId="21" xfId="2" applyFont="1" applyFill="1" applyBorder="1" applyAlignment="1">
      <alignment horizontal="center" vertical="center"/>
    </xf>
    <xf numFmtId="165" fontId="51" fillId="11" borderId="2" xfId="2" applyNumberFormat="1" applyFont="1" applyFill="1" applyBorder="1"/>
    <xf numFmtId="165" fontId="51" fillId="11" borderId="8" xfId="2" applyNumberFormat="1" applyFont="1" applyFill="1" applyBorder="1"/>
    <xf numFmtId="165" fontId="51" fillId="11" borderId="22" xfId="2" applyNumberFormat="1" applyFont="1" applyFill="1" applyBorder="1"/>
    <xf numFmtId="165" fontId="51" fillId="14" borderId="2" xfId="2" applyNumberFormat="1" applyFont="1" applyFill="1" applyBorder="1"/>
    <xf numFmtId="165" fontId="51" fillId="14" borderId="8" xfId="2" applyNumberFormat="1" applyFont="1" applyFill="1" applyBorder="1"/>
    <xf numFmtId="165" fontId="51" fillId="14" borderId="3" xfId="2" applyNumberFormat="1" applyFont="1" applyFill="1" applyBorder="1"/>
    <xf numFmtId="0" fontId="3" fillId="16" borderId="37" xfId="0" applyFont="1" applyFill="1" applyBorder="1"/>
    <xf numFmtId="0" fontId="50" fillId="15" borderId="37" xfId="2" applyFont="1" applyFill="1" applyBorder="1" applyAlignment="1">
      <alignment horizontal="left" vertical="center"/>
    </xf>
    <xf numFmtId="0" fontId="51" fillId="15" borderId="37" xfId="2" applyFont="1" applyFill="1" applyBorder="1" applyAlignment="1">
      <alignment horizontal="center" vertical="center"/>
    </xf>
    <xf numFmtId="165" fontId="51" fillId="11" borderId="25" xfId="2" applyNumberFormat="1" applyFont="1" applyFill="1" applyBorder="1"/>
    <xf numFmtId="165" fontId="51" fillId="11" borderId="26" xfId="2" applyNumberFormat="1" applyFont="1" applyFill="1" applyBorder="1"/>
    <xf numFmtId="0" fontId="11" fillId="6" borderId="9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center"/>
    </xf>
    <xf numFmtId="0" fontId="17" fillId="0" borderId="3" xfId="0" applyFont="1" applyBorder="1" applyAlignment="1" applyProtection="1">
      <alignment horizontal="left" vertical="center" wrapText="1"/>
      <protection locked="0"/>
    </xf>
    <xf numFmtId="0" fontId="19" fillId="0" borderId="3" xfId="0" applyFont="1" applyBorder="1" applyAlignment="1" applyProtection="1">
      <alignment horizontal="left" vertical="center" wrapText="1"/>
      <protection locked="0"/>
    </xf>
    <xf numFmtId="0" fontId="16" fillId="6" borderId="18" xfId="0" applyFont="1" applyFill="1" applyBorder="1" applyAlignment="1">
      <alignment horizontal="left" vertical="center"/>
    </xf>
    <xf numFmtId="164" fontId="17" fillId="0" borderId="8" xfId="0" applyNumberFormat="1" applyFont="1" applyBorder="1" applyAlignment="1" applyProtection="1">
      <alignment horizontal="right" vertical="center"/>
      <protection locked="0"/>
    </xf>
    <xf numFmtId="0" fontId="17" fillId="6" borderId="3" xfId="0" applyFont="1" applyFill="1" applyBorder="1" applyAlignment="1">
      <alignment horizontal="left" vertical="center"/>
    </xf>
    <xf numFmtId="0" fontId="15" fillId="6" borderId="21" xfId="0" applyFont="1" applyFill="1" applyBorder="1" applyAlignment="1">
      <alignment horizontal="left" vertical="center" wrapText="1"/>
    </xf>
    <xf numFmtId="0" fontId="27" fillId="6" borderId="21" xfId="0" applyFont="1" applyFill="1" applyBorder="1" applyAlignment="1">
      <alignment horizontal="left" vertical="center" wrapText="1"/>
    </xf>
    <xf numFmtId="0" fontId="16" fillId="6" borderId="8" xfId="0" applyFont="1" applyFill="1" applyBorder="1" applyAlignment="1">
      <alignment horizontal="left" vertical="center"/>
    </xf>
    <xf numFmtId="0" fontId="15" fillId="6" borderId="23" xfId="0" applyFont="1" applyFill="1" applyBorder="1" applyAlignment="1">
      <alignment horizontal="left" vertical="center"/>
    </xf>
    <xf numFmtId="0" fontId="0" fillId="6" borderId="15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7" fillId="7" borderId="8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 wrapText="1"/>
    </xf>
    <xf numFmtId="4" fontId="25" fillId="5" borderId="8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8" xfId="0" applyFont="1" applyFill="1" applyBorder="1" applyAlignment="1">
      <alignment horizontal="left" vertical="center" wrapText="1"/>
    </xf>
    <xf numFmtId="0" fontId="35" fillId="6" borderId="8" xfId="0" applyFont="1" applyFill="1" applyBorder="1" applyAlignment="1">
      <alignment horizontal="left" vertical="center" wrapText="1"/>
    </xf>
    <xf numFmtId="0" fontId="40" fillId="6" borderId="23" xfId="0" applyFont="1" applyFill="1" applyBorder="1" applyAlignment="1">
      <alignment horizontal="left" vertical="center"/>
    </xf>
    <xf numFmtId="0" fontId="45" fillId="6" borderId="31" xfId="0" applyFont="1" applyFill="1" applyBorder="1" applyAlignment="1">
      <alignment horizontal="left" vertical="center"/>
    </xf>
    <xf numFmtId="0" fontId="46" fillId="6" borderId="19" xfId="0" applyFont="1" applyFill="1" applyBorder="1" applyAlignment="1">
      <alignment horizontal="left" vertical="center" wrapText="1"/>
    </xf>
    <xf numFmtId="0" fontId="46" fillId="6" borderId="32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top"/>
    </xf>
    <xf numFmtId="0" fontId="16" fillId="6" borderId="3" xfId="0" applyFont="1" applyFill="1" applyBorder="1" applyAlignment="1">
      <alignment horizontal="left" vertical="top"/>
    </xf>
    <xf numFmtId="0" fontId="16" fillId="5" borderId="6" xfId="0" applyFont="1" applyFill="1" applyBorder="1" applyAlignment="1" applyProtection="1">
      <alignment horizontal="center" vertical="top"/>
      <protection locked="0"/>
    </xf>
    <xf numFmtId="0" fontId="16" fillId="5" borderId="7" xfId="0" applyFont="1" applyFill="1" applyBorder="1" applyAlignment="1" applyProtection="1">
      <alignment horizontal="center" vertical="top"/>
      <protection locked="0"/>
    </xf>
    <xf numFmtId="0" fontId="16" fillId="5" borderId="33" xfId="0" applyFont="1" applyFill="1" applyBorder="1" applyAlignment="1" applyProtection="1">
      <alignment horizontal="center" vertical="top"/>
      <protection locked="0"/>
    </xf>
    <xf numFmtId="0" fontId="16" fillId="5" borderId="34" xfId="0" applyFont="1" applyFill="1" applyBorder="1" applyAlignment="1" applyProtection="1">
      <alignment horizontal="center" vertical="top"/>
      <protection locked="0"/>
    </xf>
    <xf numFmtId="0" fontId="16" fillId="5" borderId="35" xfId="0" applyFont="1" applyFill="1" applyBorder="1" applyAlignment="1" applyProtection="1">
      <alignment horizontal="center" vertical="top"/>
      <protection locked="0"/>
    </xf>
    <xf numFmtId="0" fontId="16" fillId="5" borderId="36" xfId="0" applyFont="1" applyFill="1" applyBorder="1" applyAlignment="1" applyProtection="1">
      <alignment horizontal="center" vertical="top"/>
      <protection locked="0"/>
    </xf>
    <xf numFmtId="0" fontId="6" fillId="6" borderId="1" xfId="0" applyFont="1" applyFill="1" applyBorder="1" applyAlignment="1">
      <alignment horizontal="left"/>
    </xf>
    <xf numFmtId="0" fontId="49" fillId="6" borderId="21" xfId="0" applyFont="1" applyFill="1" applyBorder="1" applyAlignment="1">
      <alignment horizontal="left" vertical="center" wrapText="1"/>
    </xf>
    <xf numFmtId="0" fontId="49" fillId="6" borderId="21" xfId="0" applyFont="1" applyFill="1" applyBorder="1" applyAlignment="1">
      <alignment vertical="center" wrapText="1"/>
    </xf>
    <xf numFmtId="0" fontId="49" fillId="6" borderId="37" xfId="0" applyFont="1" applyFill="1" applyBorder="1" applyAlignment="1">
      <alignment vertical="center" wrapText="1"/>
    </xf>
    <xf numFmtId="0" fontId="50" fillId="6" borderId="38" xfId="2" applyFont="1" applyFill="1" applyBorder="1" applyAlignment="1">
      <alignment horizontal="center" vertical="center" wrapText="1"/>
    </xf>
    <xf numFmtId="0" fontId="50" fillId="6" borderId="39" xfId="2" applyFont="1" applyFill="1" applyBorder="1" applyAlignment="1">
      <alignment horizontal="center" vertical="center"/>
    </xf>
    <xf numFmtId="0" fontId="50" fillId="6" borderId="40" xfId="2" applyFont="1" applyFill="1" applyBorder="1" applyAlignment="1">
      <alignment horizontal="center" vertical="center"/>
    </xf>
    <xf numFmtId="0" fontId="50" fillId="6" borderId="31" xfId="2" applyFont="1" applyFill="1" applyBorder="1" applyAlignment="1">
      <alignment horizontal="center" vertical="center"/>
    </xf>
    <xf numFmtId="0" fontId="50" fillId="6" borderId="31" xfId="2" applyFont="1" applyFill="1" applyBorder="1" applyAlignment="1">
      <alignment horizontal="center" vertical="center" wrapText="1"/>
    </xf>
    <xf numFmtId="0" fontId="50" fillId="6" borderId="1" xfId="2" applyFont="1" applyFill="1" applyBorder="1" applyAlignment="1">
      <alignment horizontal="center" vertical="center" wrapText="1"/>
    </xf>
    <xf numFmtId="0" fontId="50" fillId="16" borderId="35" xfId="2" applyFont="1" applyFill="1" applyBorder="1" applyAlignment="1">
      <alignment horizontal="center" vertical="center" wrapText="1"/>
    </xf>
    <xf numFmtId="0" fontId="53" fillId="6" borderId="51" xfId="2" applyFont="1" applyFill="1" applyBorder="1" applyAlignment="1">
      <alignment horizontal="left"/>
    </xf>
    <xf numFmtId="0" fontId="54" fillId="6" borderId="3" xfId="2" applyFont="1" applyFill="1" applyBorder="1" applyAlignment="1">
      <alignment horizontal="left"/>
    </xf>
    <xf numFmtId="0" fontId="53" fillId="6" borderId="3" xfId="2" applyFont="1" applyFill="1" applyBorder="1" applyAlignment="1">
      <alignment horizontal="left" wrapText="1"/>
    </xf>
    <xf numFmtId="0" fontId="54" fillId="6" borderId="30" xfId="2" applyFont="1" applyFill="1" applyBorder="1" applyAlignment="1">
      <alignment horizontal="left" wrapText="1"/>
    </xf>
    <xf numFmtId="0" fontId="58" fillId="5" borderId="9" xfId="0" applyFont="1" applyFill="1" applyBorder="1" applyAlignment="1">
      <alignment horizontal="right" vertical="center" wrapText="1"/>
    </xf>
  </cellXfs>
  <cellStyles count="3">
    <cellStyle name="Normalny" xfId="0" builtinId="0"/>
    <cellStyle name="Normalny 2" xfId="2" xr:uid="{00000000-0005-0000-0000-000006000000}"/>
    <cellStyle name="Procentowy" xfId="1" builtinId="5"/>
  </cellStyles>
  <dxfs count="28">
    <dxf>
      <font>
        <color rgb="FFB60000"/>
      </font>
      <fill>
        <patternFill>
          <bgColor rgb="FFFEBAD4"/>
        </patternFill>
      </fill>
    </dxf>
    <dxf>
      <font>
        <color rgb="FF6F6F6F"/>
      </font>
      <fill>
        <patternFill>
          <bgColor rgb="FFFFFFFF"/>
        </patternFill>
      </fill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  <fill>
        <patternFill>
          <bgColor rgb="FFFFFFFF"/>
        </patternFill>
      </fill>
    </dxf>
    <dxf>
      <font>
        <b val="0"/>
        <i/>
        <color rgb="FF6F6F6F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rgb="FFFFFFFF"/>
        </patternFill>
      </fill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  <fill>
        <patternFill>
          <bgColor rgb="FFFFFFFF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color rgb="FFFFFFFF"/>
      </font>
      <fill>
        <patternFill>
          <bgColor rgb="FFFFFFFF"/>
        </patternFill>
      </fill>
    </dxf>
    <dxf>
      <font>
        <b val="0"/>
        <i val="0"/>
        <color rgb="FFFFFFFF"/>
      </font>
      <fill>
        <patternFill>
          <bgColor rgb="FFFFFFFF"/>
        </patternFill>
      </fill>
    </dxf>
    <dxf>
      <font>
        <b val="0"/>
        <i val="0"/>
        <color rgb="FFB60000"/>
      </font>
      <fill>
        <patternFill>
          <bgColor rgb="FFFFFFFF"/>
        </patternFill>
      </fill>
    </dxf>
    <dxf>
      <font>
        <b/>
        <i val="0"/>
        <color rgb="FFC00000"/>
      </font>
    </dxf>
    <dxf>
      <font>
        <b/>
        <i val="0"/>
        <color rgb="FFB60000"/>
      </font>
      <fill>
        <patternFill>
          <bgColor rgb="FFFFFFFF"/>
        </patternFill>
      </fill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  <fill>
        <patternFill>
          <bgColor rgb="FFFFFFFF"/>
        </patternFill>
      </fill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AEB"/>
      <rgbColor rgb="FFFF00FF"/>
      <rgbColor rgb="FF00FFFF"/>
      <rgbColor rgb="FFB60000"/>
      <rgbColor rgb="FF008000"/>
      <rgbColor rgb="FF000080"/>
      <rgbColor rgb="FF808000"/>
      <rgbColor rgb="FF800080"/>
      <rgbColor rgb="FF008080"/>
      <rgbColor rgb="FFBFBFBF"/>
      <rgbColor rgb="FF808080"/>
      <rgbColor rgb="FFEDEDED"/>
      <rgbColor rgb="FF833C0C"/>
      <rgbColor rgb="FFFFF2CC"/>
      <rgbColor rgb="FFDEEBF7"/>
      <rgbColor rgb="FF660066"/>
      <rgbColor rgb="FFFF8080"/>
      <rgbColor rgb="FF0066CC"/>
      <rgbColor rgb="FFD6DCE5"/>
      <rgbColor rgb="FF000080"/>
      <rgbColor rgb="FFFF00FF"/>
      <rgbColor rgb="FFF2F2F2"/>
      <rgbColor rgb="FF00FFFF"/>
      <rgbColor rgb="FF800080"/>
      <rgbColor rgb="FF800000"/>
      <rgbColor rgb="FF008080"/>
      <rgbColor rgb="FF0000FF"/>
      <rgbColor rgb="FF00CCFF"/>
      <rgbColor rgb="FFF1F7ED"/>
      <rgbColor rgb="FFE2F0D9"/>
      <rgbColor rgb="FFFFE699"/>
      <rgbColor rgb="FFC5E0B4"/>
      <rgbColor rgb="FFFBE5D6"/>
      <rgbColor rgb="FFD9D9D9"/>
      <rgbColor rgb="FFFEBAD4"/>
      <rgbColor rgb="FF3366FF"/>
      <rgbColor rgb="FF33CCCC"/>
      <rgbColor rgb="FF99CC00"/>
      <rgbColor rgb="FFFFCC00"/>
      <rgbColor rgb="FFFF9900"/>
      <rgbColor rgb="FFFF6600"/>
      <rgbColor rgb="FF6F6F6F"/>
      <rgbColor rgb="FFA6A6A6"/>
      <rgbColor rgb="FF003366"/>
      <rgbColor rgb="FF339966"/>
      <rgbColor rgb="FF003300"/>
      <rgbColor rgb="FF333300"/>
      <rgbColor rgb="FF843C0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176040</xdr:colOff>
      <xdr:row>0</xdr:row>
      <xdr:rowOff>63000</xdr:rowOff>
    </xdr:from>
    <xdr:to>
      <xdr:col>9</xdr:col>
      <xdr:colOff>125640</xdr:colOff>
      <xdr:row>0</xdr:row>
      <xdr:rowOff>387000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513760" y="63000"/>
          <a:ext cx="675000" cy="32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311040</xdr:colOff>
      <xdr:row>0</xdr:row>
      <xdr:rowOff>219240</xdr:rowOff>
    </xdr:from>
    <xdr:to>
      <xdr:col>4</xdr:col>
      <xdr:colOff>1030680</xdr:colOff>
      <xdr:row>1</xdr:row>
      <xdr:rowOff>3600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889600" y="219240"/>
          <a:ext cx="1092240" cy="546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181080</xdr:colOff>
      <xdr:row>0</xdr:row>
      <xdr:rowOff>100800</xdr:rowOff>
    </xdr:from>
    <xdr:to>
      <xdr:col>4</xdr:col>
      <xdr:colOff>939960</xdr:colOff>
      <xdr:row>0</xdr:row>
      <xdr:rowOff>486720</xdr:rowOff>
    </xdr:to>
    <xdr:pic>
      <xdr:nvPicPr>
        <xdr:cNvPr id="7" name="Obraz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47640" y="100800"/>
          <a:ext cx="758880" cy="385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1"/>
  <sheetViews>
    <sheetView tabSelected="1" topLeftCell="A7" zoomScale="90" zoomScaleNormal="90" workbookViewId="0">
      <selection activeCell="A2" sqref="A2:R2"/>
    </sheetView>
  </sheetViews>
  <sheetFormatPr defaultColWidth="9" defaultRowHeight="15" x14ac:dyDescent="0.25"/>
  <cols>
    <col min="1" max="1" width="3.7109375" style="15" customWidth="1"/>
    <col min="2" max="18" width="10.28515625" style="15" customWidth="1"/>
    <col min="19" max="16384" width="9" style="15"/>
  </cols>
  <sheetData>
    <row r="1" spans="1:20" ht="34.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20" ht="39.7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20" ht="18" customHeight="1" x14ac:dyDescent="0.25">
      <c r="A3" s="16" t="s">
        <v>1</v>
      </c>
      <c r="B3" s="13" t="s">
        <v>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20" ht="14.25" customHeight="1" x14ac:dyDescent="0.25">
      <c r="A4" s="16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20" ht="14.25" customHeight="1" x14ac:dyDescent="0.25">
      <c r="A5" s="17" t="s">
        <v>5</v>
      </c>
      <c r="B5" s="11" t="s">
        <v>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20" ht="14.25" customHeight="1" x14ac:dyDescent="0.25">
      <c r="A6" s="16" t="s">
        <v>7</v>
      </c>
      <c r="B6" s="10" t="s">
        <v>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0" ht="122.25" customHeight="1" x14ac:dyDescent="0.25">
      <c r="A7" s="17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20" ht="14.25" customHeight="1" x14ac:dyDescent="0.25">
      <c r="A8" s="16" t="s">
        <v>11</v>
      </c>
      <c r="B8" s="8" t="s">
        <v>12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0" ht="14.25" customHeight="1" x14ac:dyDescent="0.25">
      <c r="A9" s="17" t="s">
        <v>13</v>
      </c>
      <c r="B9" s="7" t="s">
        <v>14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0" ht="58.5" customHeight="1" x14ac:dyDescent="0.25">
      <c r="A10" s="16" t="s">
        <v>15</v>
      </c>
      <c r="B10" s="9" t="s">
        <v>16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T10" s="18"/>
    </row>
    <row r="11" spans="1:20" ht="31.5" customHeight="1" x14ac:dyDescent="0.25">
      <c r="A11" s="16" t="s">
        <v>17</v>
      </c>
      <c r="B11" s="10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20" ht="34.5" customHeight="1" x14ac:dyDescent="0.25">
      <c r="A12" s="16" t="s">
        <v>19</v>
      </c>
      <c r="B12" s="12" t="s">
        <v>20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20" ht="14.25" customHeight="1" x14ac:dyDescent="0.25">
      <c r="A13" s="17" t="s">
        <v>21</v>
      </c>
      <c r="B13" s="11" t="s">
        <v>22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20" ht="14.25" customHeight="1" x14ac:dyDescent="0.25">
      <c r="A14" s="16" t="s">
        <v>23</v>
      </c>
      <c r="B14" s="6" t="s">
        <v>24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20" ht="14.25" customHeight="1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1"/>
    </row>
    <row r="16" spans="1:20" ht="14.25" customHeight="1" x14ac:dyDescent="0.25">
      <c r="A16" s="17" t="s">
        <v>25</v>
      </c>
      <c r="B16" s="5" t="s">
        <v>26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ht="14.25" customHeight="1" x14ac:dyDescent="0.25">
      <c r="A17" s="17" t="s">
        <v>27</v>
      </c>
      <c r="B17" s="12" t="s">
        <v>28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58.5" customHeight="1" x14ac:dyDescent="0.25">
      <c r="A18" s="17" t="s">
        <v>29</v>
      </c>
      <c r="B18" s="10" t="s">
        <v>30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ht="14.25" customHeight="1" x14ac:dyDescent="0.25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1"/>
    </row>
    <row r="20" spans="1:18" ht="31.5" customHeight="1" x14ac:dyDescent="0.25">
      <c r="A20" s="22" t="s">
        <v>31</v>
      </c>
      <c r="B20" s="4" t="s">
        <v>32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A21" s="3" t="s">
        <v>33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</sheetData>
  <mergeCells count="19">
    <mergeCell ref="B17:R17"/>
    <mergeCell ref="B18:R18"/>
    <mergeCell ref="B20:R20"/>
    <mergeCell ref="A21:R21"/>
    <mergeCell ref="B11:R11"/>
    <mergeCell ref="B12:R12"/>
    <mergeCell ref="B13:R13"/>
    <mergeCell ref="B14:R14"/>
    <mergeCell ref="B16:R16"/>
    <mergeCell ref="B6:R6"/>
    <mergeCell ref="B7:R7"/>
    <mergeCell ref="B8:R8"/>
    <mergeCell ref="B9:R9"/>
    <mergeCell ref="B10:R10"/>
    <mergeCell ref="A1:R1"/>
    <mergeCell ref="A2:R2"/>
    <mergeCell ref="B3:R3"/>
    <mergeCell ref="B4:R4"/>
    <mergeCell ref="B5:R5"/>
  </mergeCells>
  <pageMargins left="0.70833333333333304" right="0.70833333333333304" top="1.1812499999999999" bottom="0.74791666666666701" header="0.511811023622047" footer="0.511811023622047"/>
  <pageSetup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2"/>
  <sheetViews>
    <sheetView zoomScale="70" zoomScaleNormal="70" workbookViewId="0">
      <selection activeCell="A2" sqref="A2:I2"/>
    </sheetView>
  </sheetViews>
  <sheetFormatPr defaultColWidth="9" defaultRowHeight="15" x14ac:dyDescent="0.25"/>
  <cols>
    <col min="1" max="1" width="5.7109375" style="23" customWidth="1"/>
    <col min="2" max="2" width="45.28515625" style="23" customWidth="1"/>
    <col min="3" max="3" width="28.140625" style="23" customWidth="1"/>
    <col min="4" max="4" width="5.28515625" style="23" customWidth="1"/>
    <col min="5" max="5" width="18.28515625" style="23" customWidth="1"/>
    <col min="6" max="6" width="14.28515625" style="23" customWidth="1"/>
    <col min="7" max="7" width="24.42578125" style="23" customWidth="1"/>
    <col min="8" max="8" width="19.85546875" style="23" customWidth="1"/>
    <col min="9" max="9" width="22" style="23" customWidth="1"/>
    <col min="10" max="10" width="29.140625" style="23" customWidth="1"/>
    <col min="11" max="11" width="9" style="23"/>
    <col min="12" max="12" width="35.28515625" style="23" customWidth="1"/>
    <col min="13" max="13" width="15.7109375" style="23" customWidth="1"/>
    <col min="14" max="14" width="8.7109375" style="23" customWidth="1"/>
    <col min="15" max="15" width="15.7109375" style="23" customWidth="1"/>
    <col min="16" max="16" width="8.7109375" style="23" customWidth="1"/>
    <col min="17" max="31" width="12.7109375" style="23" customWidth="1"/>
    <col min="32" max="16384" width="9" style="23"/>
  </cols>
  <sheetData>
    <row r="1" spans="1:10" s="24" customFormat="1" ht="60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10" s="24" customFormat="1" ht="33.75" customHeight="1" x14ac:dyDescent="0.25">
      <c r="A2" s="282" t="s">
        <v>156</v>
      </c>
      <c r="B2" s="1"/>
      <c r="C2" s="1"/>
      <c r="D2" s="1"/>
      <c r="E2" s="1"/>
      <c r="F2" s="1"/>
      <c r="G2" s="1"/>
      <c r="H2" s="1"/>
      <c r="I2" s="1"/>
    </row>
    <row r="3" spans="1:10" s="24" customFormat="1" ht="95.25" customHeight="1" x14ac:dyDescent="0.25">
      <c r="A3" s="235" t="s">
        <v>34</v>
      </c>
      <c r="B3" s="235"/>
      <c r="C3" s="235"/>
      <c r="D3" s="235"/>
      <c r="E3" s="235"/>
      <c r="F3" s="235"/>
      <c r="G3" s="235"/>
      <c r="H3" s="235"/>
      <c r="I3" s="235"/>
    </row>
    <row r="4" spans="1:10" s="24" customFormat="1" ht="27" customHeight="1" x14ac:dyDescent="0.25">
      <c r="A4" s="236" t="s">
        <v>35</v>
      </c>
      <c r="B4" s="236"/>
      <c r="C4" s="236"/>
      <c r="D4" s="236"/>
      <c r="E4" s="236"/>
      <c r="F4" s="236"/>
      <c r="G4" s="236"/>
      <c r="H4" s="236"/>
      <c r="I4" s="236"/>
    </row>
    <row r="5" spans="1:10" s="24" customFormat="1" ht="15.75" x14ac:dyDescent="0.25">
      <c r="A5" s="25"/>
      <c r="B5" s="26"/>
      <c r="C5" s="27"/>
      <c r="D5" s="28"/>
      <c r="E5" s="29" t="s">
        <v>36</v>
      </c>
      <c r="F5" s="30"/>
      <c r="G5" s="29" t="s">
        <v>37</v>
      </c>
      <c r="H5" s="237"/>
      <c r="I5" s="237"/>
    </row>
    <row r="6" spans="1:10" s="24" customFormat="1" ht="15.75" x14ac:dyDescent="0.25">
      <c r="A6" s="31" t="s">
        <v>38</v>
      </c>
      <c r="B6" s="32"/>
      <c r="C6" s="33"/>
      <c r="D6" s="34"/>
      <c r="E6" s="29" t="s">
        <v>39</v>
      </c>
      <c r="F6" s="237"/>
      <c r="G6" s="237"/>
      <c r="H6" s="237"/>
      <c r="I6" s="237"/>
    </row>
    <row r="7" spans="1:10" s="24" customFormat="1" ht="15.75" x14ac:dyDescent="0.25">
      <c r="A7" s="35"/>
      <c r="B7" s="36"/>
      <c r="C7" s="37"/>
      <c r="D7" s="38"/>
      <c r="E7" s="29" t="s">
        <v>40</v>
      </c>
      <c r="F7" s="30"/>
      <c r="G7" s="29" t="s">
        <v>41</v>
      </c>
      <c r="H7" s="238"/>
      <c r="I7" s="238"/>
    </row>
    <row r="8" spans="1:10" s="24" customFormat="1" ht="29.25" customHeight="1" x14ac:dyDescent="0.25">
      <c r="A8" s="239" t="s">
        <v>42</v>
      </c>
      <c r="B8" s="239"/>
      <c r="C8" s="39"/>
      <c r="D8" s="40"/>
      <c r="E8" s="240"/>
      <c r="F8" s="240"/>
      <c r="G8" s="240"/>
      <c r="H8" s="241" t="s">
        <v>43</v>
      </c>
      <c r="I8" s="241"/>
    </row>
    <row r="9" spans="1:10" s="24" customFormat="1" ht="27" customHeight="1" x14ac:dyDescent="0.25">
      <c r="A9" s="242" t="s">
        <v>44</v>
      </c>
      <c r="B9" s="242"/>
      <c r="C9" s="242"/>
      <c r="D9" s="242"/>
      <c r="E9" s="242"/>
      <c r="F9" s="242"/>
      <c r="G9" s="242"/>
      <c r="H9" s="242"/>
      <c r="I9" s="242"/>
    </row>
    <row r="10" spans="1:10" s="24" customFormat="1" ht="61.5" customHeight="1" x14ac:dyDescent="0.25">
      <c r="A10" s="41"/>
      <c r="B10" s="42" t="s">
        <v>45</v>
      </c>
      <c r="C10" s="43"/>
      <c r="D10" s="43"/>
      <c r="E10" s="44"/>
      <c r="F10" s="44"/>
      <c r="G10" s="44"/>
      <c r="H10" s="45" t="s">
        <v>46</v>
      </c>
      <c r="I10" s="46" t="s">
        <v>47</v>
      </c>
    </row>
    <row r="11" spans="1:10" s="24" customFormat="1" ht="30" customHeight="1" x14ac:dyDescent="0.25">
      <c r="A11" s="47" t="s">
        <v>1</v>
      </c>
      <c r="B11" s="48" t="s">
        <v>48</v>
      </c>
      <c r="C11" s="49"/>
      <c r="D11" s="49"/>
      <c r="E11" s="50"/>
      <c r="F11" s="50"/>
      <c r="G11" s="50"/>
      <c r="H11" s="51" t="s">
        <v>49</v>
      </c>
      <c r="I11" s="52" t="s">
        <v>49</v>
      </c>
    </row>
    <row r="12" spans="1:10" s="24" customFormat="1" ht="30" customHeight="1" x14ac:dyDescent="0.25">
      <c r="A12" s="47" t="s">
        <v>3</v>
      </c>
      <c r="B12" s="48" t="s">
        <v>50</v>
      </c>
      <c r="C12" s="49"/>
      <c r="D12" s="49"/>
      <c r="E12" s="50"/>
      <c r="F12" s="50"/>
      <c r="G12" s="50"/>
      <c r="H12" s="51" t="s">
        <v>51</v>
      </c>
      <c r="I12" s="52" t="s">
        <v>52</v>
      </c>
    </row>
    <row r="13" spans="1:10" s="24" customFormat="1" ht="30" customHeight="1" x14ac:dyDescent="0.25">
      <c r="A13" s="47" t="s">
        <v>5</v>
      </c>
      <c r="B13" s="48" t="s">
        <v>53</v>
      </c>
      <c r="C13" s="49"/>
      <c r="D13" s="49"/>
      <c r="E13" s="50"/>
      <c r="F13" s="50"/>
      <c r="G13" s="50"/>
      <c r="H13" s="51" t="s">
        <v>54</v>
      </c>
      <c r="I13" s="52" t="s">
        <v>52</v>
      </c>
      <c r="J13" s="53"/>
    </row>
    <row r="14" spans="1:10" s="24" customFormat="1" ht="30" customHeight="1" x14ac:dyDescent="0.25">
      <c r="A14" s="47" t="s">
        <v>9</v>
      </c>
      <c r="B14" s="48"/>
      <c r="C14" s="49"/>
      <c r="D14" s="49"/>
      <c r="E14" s="50"/>
      <c r="F14" s="50"/>
      <c r="G14" s="50"/>
      <c r="H14" s="51"/>
      <c r="I14" s="52"/>
      <c r="J14" s="53"/>
    </row>
    <row r="15" spans="1:10" s="24" customFormat="1" ht="30" customHeight="1" x14ac:dyDescent="0.25">
      <c r="A15" s="47" t="s">
        <v>13</v>
      </c>
      <c r="B15" s="48"/>
      <c r="C15" s="49"/>
      <c r="D15" s="49"/>
      <c r="E15" s="50"/>
      <c r="F15" s="50"/>
      <c r="G15" s="50"/>
      <c r="H15" s="51"/>
      <c r="I15" s="52"/>
      <c r="J15" s="53"/>
    </row>
    <row r="16" spans="1:10" s="24" customFormat="1" ht="30" customHeight="1" x14ac:dyDescent="0.25">
      <c r="A16" s="47" t="s">
        <v>21</v>
      </c>
      <c r="B16" s="48"/>
      <c r="C16" s="49"/>
      <c r="D16" s="49"/>
      <c r="E16" s="50"/>
      <c r="F16" s="50"/>
      <c r="G16" s="50"/>
      <c r="H16" s="51"/>
      <c r="I16" s="52"/>
      <c r="J16" s="53"/>
    </row>
    <row r="17" spans="1:22" s="24" customFormat="1" ht="30" customHeight="1" x14ac:dyDescent="0.25">
      <c r="A17" s="243" t="s">
        <v>55</v>
      </c>
      <c r="B17" s="243"/>
      <c r="C17" s="243"/>
      <c r="D17" s="243"/>
      <c r="E17" s="243"/>
      <c r="F17" s="243"/>
      <c r="G17" s="243"/>
      <c r="H17" s="243"/>
      <c r="I17" s="243"/>
      <c r="J17" s="53"/>
    </row>
    <row r="18" spans="1:22" s="24" customFormat="1" ht="30" customHeight="1" x14ac:dyDescent="0.25">
      <c r="A18" s="54" t="s">
        <v>1</v>
      </c>
      <c r="B18" s="244" t="s">
        <v>56</v>
      </c>
      <c r="C18" s="244"/>
      <c r="D18" s="244"/>
      <c r="E18" s="244"/>
      <c r="F18" s="244"/>
      <c r="G18" s="244"/>
      <c r="H18" s="56"/>
      <c r="I18" s="57" t="s">
        <v>57</v>
      </c>
      <c r="J18" s="53"/>
    </row>
    <row r="19" spans="1:22" s="24" customFormat="1" ht="30" customHeight="1" x14ac:dyDescent="0.25">
      <c r="A19" s="54" t="s">
        <v>3</v>
      </c>
      <c r="B19" s="244" t="s">
        <v>58</v>
      </c>
      <c r="C19" s="244"/>
      <c r="D19" s="244"/>
      <c r="E19" s="244"/>
      <c r="F19" s="244"/>
      <c r="G19" s="244"/>
      <c r="H19" s="58"/>
      <c r="I19" s="57" t="s">
        <v>59</v>
      </c>
      <c r="J19" s="53"/>
    </row>
    <row r="20" spans="1:22" s="24" customFormat="1" ht="27" customHeight="1" x14ac:dyDescent="0.25">
      <c r="A20" s="245" t="s">
        <v>60</v>
      </c>
      <c r="B20" s="245"/>
      <c r="C20" s="245"/>
      <c r="D20" s="245"/>
      <c r="E20" s="245"/>
      <c r="F20" s="245"/>
      <c r="G20" s="245"/>
      <c r="H20" s="245"/>
      <c r="I20" s="245"/>
      <c r="J20" s="53"/>
    </row>
    <row r="21" spans="1:22" s="24" customFormat="1" ht="15" customHeight="1" x14ac:dyDescent="0.25">
      <c r="A21" s="246"/>
      <c r="B21" s="247"/>
      <c r="C21" s="59"/>
      <c r="D21" s="60"/>
      <c r="E21" s="248" t="s">
        <v>61</v>
      </c>
      <c r="F21" s="248"/>
      <c r="G21" s="249" t="s">
        <v>62</v>
      </c>
      <c r="H21" s="249"/>
      <c r="I21" s="250" t="s">
        <v>63</v>
      </c>
      <c r="J21" s="53"/>
      <c r="U21" s="61"/>
      <c r="V21" s="61"/>
    </row>
    <row r="22" spans="1:22" s="24" customFormat="1" ht="30" customHeight="1" x14ac:dyDescent="0.25">
      <c r="A22" s="246"/>
      <c r="B22" s="247"/>
      <c r="C22" s="59"/>
      <c r="D22" s="60"/>
      <c r="E22" s="62" t="s">
        <v>64</v>
      </c>
      <c r="F22" s="62" t="s">
        <v>65</v>
      </c>
      <c r="G22" s="63" t="s">
        <v>64</v>
      </c>
      <c r="H22" s="63" t="s">
        <v>65</v>
      </c>
      <c r="I22" s="250"/>
      <c r="J22" s="64"/>
      <c r="N22" s="53"/>
      <c r="O22" s="53"/>
      <c r="P22" s="53"/>
      <c r="Q22" s="65"/>
      <c r="R22" s="65"/>
      <c r="S22" s="65"/>
      <c r="T22" s="65"/>
      <c r="U22" s="65"/>
      <c r="V22" s="65"/>
    </row>
    <row r="23" spans="1:22" s="24" customFormat="1" ht="48.75" customHeight="1" x14ac:dyDescent="0.25">
      <c r="A23" s="54" t="s">
        <v>1</v>
      </c>
      <c r="B23" s="66" t="s">
        <v>66</v>
      </c>
      <c r="C23" s="67"/>
      <c r="D23" s="68"/>
      <c r="E23" s="251"/>
      <c r="F23" s="251"/>
      <c r="G23" s="252"/>
      <c r="H23" s="252"/>
      <c r="I23" s="252"/>
      <c r="J23" s="64" t="b">
        <f>AND(G23='Dane do przeliczeń'!$C$17,E23='Dane do przeliczeń'!$C$5)</f>
        <v>0</v>
      </c>
      <c r="K23" s="69" t="b">
        <f>AND(E23&lt;&gt;'Dane do przeliczeń'!$C$5,G23&lt;&gt;'Dane do przeliczeń'!$C$17)</f>
        <v>1</v>
      </c>
      <c r="L23" s="24" t="b">
        <f>OR(AND(E23&lt;&gt;0,G23=0),AND(E23=0,G23&lt;&gt;0))</f>
        <v>0</v>
      </c>
      <c r="N23" s="53"/>
      <c r="O23" s="53"/>
      <c r="P23" s="53"/>
      <c r="Q23" s="65"/>
      <c r="R23" s="65"/>
      <c r="S23" s="65"/>
      <c r="T23" s="65"/>
      <c r="U23" s="65"/>
      <c r="V23" s="65"/>
    </row>
    <row r="24" spans="1:22" s="24" customFormat="1" ht="48.75" customHeight="1" x14ac:dyDescent="0.25">
      <c r="A24" s="54" t="s">
        <v>3</v>
      </c>
      <c r="B24" s="253" t="s">
        <v>67</v>
      </c>
      <c r="C24" s="253"/>
      <c r="D24" s="253"/>
      <c r="E24" s="70"/>
      <c r="F24" s="71" t="s">
        <v>68</v>
      </c>
      <c r="G24" s="70"/>
      <c r="H24" s="72" t="s">
        <v>68</v>
      </c>
      <c r="I24" s="73" t="str">
        <f>IF(E24="","",IF(G24="","",ROUND((E24-G24)/E24,4)))</f>
        <v/>
      </c>
      <c r="J24" s="64"/>
    </row>
    <row r="25" spans="1:22" s="24" customFormat="1" ht="48.75" hidden="1" customHeight="1" x14ac:dyDescent="0.25">
      <c r="A25" s="74"/>
      <c r="B25" s="254" t="s">
        <v>69</v>
      </c>
      <c r="C25" s="254"/>
      <c r="D25" s="254"/>
      <c r="E25" s="75" t="str">
        <f>IF(E23="","Podaj główne źródło ciepła - powyżej",IF(OR(AND(E23&lt;&gt;'Dane do przeliczeń'!$C$5,G23&lt;&gt;'Dane do przeliczeń'!$C$17),(AND(E23='Dane do przeliczeń'!$C$5,G23='Dane do przeliczeń'!$C$17))),"Błąd - przedsięwzięcie niezgodne z PPCM",IF(E24="","Należy uzupełnić pole dla EK - powyżej",E24*(VLOOKUP(E23,'Dane do przeliczeń'!$C$28:$L$35,4,FALSE())))))</f>
        <v>Podaj główne źródło ciepła - powyżej</v>
      </c>
      <c r="F25" s="76" t="s">
        <v>70</v>
      </c>
      <c r="G25" s="75" t="str">
        <f>IF(G23="","Podaj główne źródło ciepła - powyżej",IF(OR(AND(E23&lt;&gt;'Dane do przeliczeń'!$C$5,G23&lt;&gt;'Dane do przeliczeń'!$C$17),(AND(E23='Dane do przeliczeń'!$C$5,G23='Dane do przeliczeń'!$C$17))),"Błąd - przedsięwzięcie niezgodne z PPCM",IF(G24="","Należy uzupełnić pole dla EK - powyżej",IF(G23='Dane do przeliczeń'!$C$17,G24*(VLOOKUP(E23,'Dane do przeliczeń'!$C$28:$L$35,4,FALSE())),IF(OR($G$23='Dane do przeliczeń'!$C$7,$G$23='Dane do przeliczeń'!$C$8,$G$23='Dane do przeliczeń'!$C$9,$G$23='Dane do przeliczeń'!$C$10),MAX(0,G24*(VLOOKUP(G23,'Dane do przeliczeń'!$C$5:$L$17,4,FALSE()))-($H$19*750/$E$8)),G24*(VLOOKUP(G23,'Dane do przeliczeń'!$C$5:$L$17,4,FALSE())))))))</f>
        <v>Podaj główne źródło ciepła - powyżej</v>
      </c>
      <c r="H25" s="76" t="s">
        <v>70</v>
      </c>
      <c r="I25" s="77" t="str">
        <f>IF(OR(E23="",G23=""),"",IF(OR(E23="",G23=""),"",IF(OR(AND(E23&lt;&gt;'Dane do przeliczeń'!$C$5,G23&lt;&gt;'Dane do przeliczeń'!$C$17),(AND(E23='Dane do przeliczeń'!$C$5,G23='Dane do przeliczeń'!$C$17))),"Błąd - przedsięwzięcie niezgodne z PPCM",IF(OR(E25="",E25="Należy TUTAJ wpisać wartość z audytu"),"",IF(G25=0,"0%",IFERROR(ROUND((E25-G25)/E25,4),""))))))</f>
        <v/>
      </c>
      <c r="J25" s="78"/>
    </row>
    <row r="26" spans="1:22" s="24" customFormat="1" ht="48.75" customHeight="1" x14ac:dyDescent="0.25">
      <c r="A26" s="54" t="s">
        <v>5</v>
      </c>
      <c r="B26" s="55" t="s">
        <v>71</v>
      </c>
      <c r="C26" s="79" t="s">
        <v>72</v>
      </c>
      <c r="D26" s="80"/>
      <c r="E26" s="81" t="str">
        <f>IF(D26="","",IF(D26="TAK","Należy TUTAJ wpisać wartość z audytu",IF(E23="","Podaj główne źródło ciepła - powyżej",IF(OR(AND(E23&lt;&gt;'Dane do przeliczeń'!$C$5,G23&lt;&gt;'Dane do przeliczeń'!$C$17),(AND(E23='Dane do przeliczeń'!$C$5,G23='Dane do przeliczeń'!$C$17))),"Błąd - przedsięwzięcie niezgodne z PPCM",IF(OR(E25="",E25="Należy TUTAJ wpisać wartość z audytu"),"Należy uzupełnić pola dla EP - powyżej",IF(E25="Należy uzupełnić pole dla EK - powyżej","Należy uzupełnić pole dla EK - powyżej",IF(E25="Podaj główne źródło ciepła - powyżej","Podaj główne źródło ciepła - powyżej",(E25*$E$8/1000*(VLOOKUP(E23,'Dane do przeliczeń'!$C$28:$L$35,9,FALSE()))))))))))</f>
        <v/>
      </c>
      <c r="F26" s="71" t="s">
        <v>73</v>
      </c>
      <c r="G26" s="82" t="str">
        <f>IF(D26="","",IF(D26="TAK","Należy TUTAJ wpisać wartość z audytu",IF(G23="","Podaj główne źródło ciepła - powyżej",IF(OR(AND(E23&lt;&gt;'Dane do przeliczeń'!$C$5,G23&lt;&gt;'Dane do przeliczeń'!$C$17),(AND(E23='Dane do przeliczeń'!$C$5,G23='Dane do przeliczeń'!$C$17))),"Błąd - przedsięwzięcie niezgodne z PPCM",IF(OR(G25="",G25="Należy TUTAJ wpisać wartość z audytu"),"Należy uzupełnić pola dla EP - powyżej",IF(G25="Należy uzupełnić pole dla EK - powyżej","Należy uzupełnić pole dla EK - powyżej",IF(G25="Podaj główne źródło ciepła - powyżej","Podaj główne źródło ciepła - powyżej",(G25*$E$8/1000*(IF(G23='Dane do przeliczeń'!$C$17,(VLOOKUP(E23,'Dane do przeliczeń'!$C$28:$L$35,9,FALSE())),(VLOOKUP(G23,'Dane do przeliczeń'!$C$5:$L$17,9,FALSE()))))))))))))</f>
        <v/>
      </c>
      <c r="H26" s="72" t="s">
        <v>73</v>
      </c>
      <c r="I26" s="83" t="str">
        <f>IF(OR(E23="",G23=""),"",IF(OR(AND(E23&lt;&gt;'Dane do przeliczeń'!$C$5,G23&lt;&gt;'Dane do przeliczeń'!$C$17),(AND(E23='Dane do przeliczeń'!$C$5,G23='Dane do przeliczeń'!$C$17))),"Błąd - przedsięwzięcie niezgodne z PPCM",IF(OR(E26="",E26="Należy TUTAJ wpisać wartość z audytu",E26="Należy uzupełnić wartość EP powyżej"),"",IF(AND(E26=0,G26=0),0,IFERROR(ROUND((E26-G26)/E26,4),"")))))</f>
        <v/>
      </c>
      <c r="J26" s="64"/>
    </row>
    <row r="27" spans="1:22" s="24" customFormat="1" ht="48.75" customHeight="1" x14ac:dyDescent="0.25">
      <c r="A27" s="54" t="s">
        <v>9</v>
      </c>
      <c r="B27" s="55" t="s">
        <v>74</v>
      </c>
      <c r="C27" s="79" t="s">
        <v>72</v>
      </c>
      <c r="D27" s="80"/>
      <c r="E27" s="81" t="str">
        <f>IF(D27="","",IF(D27="TAK","Należy TUTAJ wpisać wartość z audytu",IF(E23="","Podaj główne źródło ciepła - powyżej",IF(OR(AND(E23&lt;&gt;'Dane do przeliczeń'!$C$5,G23&lt;&gt;'Dane do przeliczeń'!$C$17),(AND(E23='Dane do przeliczeń'!$C$5,G23='Dane do przeliczeń'!$C$17))),"Błąd - przedsięwzięcie niezgodne z PPCM",IF(OR(E25="",E25="Należy TUTAJ wpisać wartość z audytu"),"Należy uzupełnić pola dla EP - powyżej",IF(E25="Należy uzupełnić pole dla EK - powyżej","Należy uzupełnić pole dla EK - powyżej",IF(E25="Podaj główne źródło ciepła - powyżej","Podaj główne źródło ciepła - powyżej",(E25*$E$8/1000*(VLOOKUP(E23,'Dane do przeliczeń'!$C$28:$L$35,10,FALSE()))))))))))</f>
        <v/>
      </c>
      <c r="F27" s="71" t="s">
        <v>73</v>
      </c>
      <c r="G27" s="82" t="str">
        <f>IF(D27="","",IF(D27="TAK","Należy TUTAJ wpisać wartość z audytu",IF(G23="","Podaj główne źródło ciepła - powyżej",IF(OR(AND(E23&lt;&gt;'Dane do przeliczeń'!$C$5,G23&lt;&gt;'Dane do przeliczeń'!$C$17),(AND(E23='Dane do przeliczeń'!$C$5,G23='Dane do przeliczeń'!$C$17))),"Błąd - przedsięwzięcie niezgodne z PPCM",IF(OR(G25="",G25="Należy TUTAJ wpisać wartość z audytu"),"Należy uzupełnić pola dla EP - powyżej",IF(G25="Należy uzupełnić pole dla EK - powyżej","Należy uzupełnić pole dla EK - powyżej",IF(G25="Podaj główne źródło ciepła - powyżej","Podaj główne źródło ciepła - powyżej",(G25*$E$8/1000*((IF(G23='Dane do przeliczeń'!$C$17,(VLOOKUP(E23,'Dane do przeliczeń'!$C$28:$L$35,10,FALSE())),(VLOOKUP(G23,'Dane do przeliczeń'!$C$5:$L$17,10,FALSE())))))))))))))</f>
        <v/>
      </c>
      <c r="H27" s="72" t="s">
        <v>73</v>
      </c>
      <c r="I27" s="83" t="str">
        <f>IF(OR(E23="",G23=""),"",IF(OR(AND(E23&lt;&gt;'Dane do przeliczeń'!$C$5,G23&lt;&gt;'Dane do przeliczeń'!$C$17),(AND(E23='Dane do przeliczeń'!$C$5,G23='Dane do przeliczeń'!$C$17))),"Błąd - przedsięwzięcie niezgodne z PPCM",IF(OR(E27="",E27="Należy TUTAJ wpisać wartość z audytu",E27="Należy uzupełnić wartość EP powyżej"),"",IF(AND(E27=0,G27=0),0,IFERROR(ROUND((E27-G27)/E27,4),"")))))</f>
        <v/>
      </c>
      <c r="J27" s="64"/>
    </row>
    <row r="28" spans="1:22" s="24" customFormat="1" ht="48.75" customHeight="1" x14ac:dyDescent="0.25">
      <c r="A28" s="54" t="s">
        <v>13</v>
      </c>
      <c r="B28" s="84" t="s">
        <v>75</v>
      </c>
      <c r="C28" s="85" t="s">
        <v>72</v>
      </c>
      <c r="D28" s="86"/>
      <c r="E28" s="81" t="str">
        <f>IF(D28="","",IF(D28="TAK","Należy TUTAJ wpisać wartość z audytu",IF(E23="","Podaj główne źródło ciepła - powyżej",IF(OR(AND(E23&lt;&gt;'Dane do przeliczeń'!$C$5,G23&lt;&gt;'Dane do przeliczeń'!$C$17),(AND(E23='Dane do przeliczeń'!$C$5,G23='Dane do przeliczeń'!$C$17))),"Błąd - przedsięwzięcie niezgodne z PPCM",IF(E24="","Należy uzupełnić pole dla EK - powyżej",(E24*$E$8/1000*(VLOOKUP(E23,'Dane do przeliczeń'!$C$28:$L$35,8,FALSE()))))))))</f>
        <v/>
      </c>
      <c r="F28" s="87" t="s">
        <v>76</v>
      </c>
      <c r="G28" s="82" t="str">
        <f>IF(D28="","",IF(D28="TAK","Należy TUTAJ wpisać wartość z audytu",IF(G23="","Podaj główne źródło ciepła - powyżej",IF(OR(AND(E23&lt;&gt;'Dane do przeliczeń'!$C$5,G23&lt;&gt;'Dane do przeliczeń'!$C$17),(AND(E23='Dane do przeliczeń'!$C$5,G23='Dane do przeliczeń'!$C$17))),"Błąd - przedsięwzięcie niezgodne z PPCM",IF(G24="","Należy uzupełnić pole dla EK - powyżej",MAX(G24*$E$8/1000*(IF(G23='Dane do przeliczeń'!$C$17,(VLOOKUP(E23,'Dane do przeliczeń'!$C$28:$L$35,8,FALSE())),(VLOOKUP(G23,'Dane do przeliczeń'!$C$5:$L$17,8,FALSE()))))-($H$19*750/10^3*'Dane do przeliczeń'!J16),0))))))</f>
        <v/>
      </c>
      <c r="H28" s="72" t="s">
        <v>76</v>
      </c>
      <c r="I28" s="83" t="str">
        <f>IF(OR(E23="",G23=""),"",IF(OR(AND(E23&lt;&gt;'Dane do przeliczeń'!$C$5,G23&lt;&gt;'Dane do przeliczeń'!$C$17),(AND(E23='Dane do przeliczeń'!$C$5,G23='Dane do przeliczeń'!$C$17))),"Błąd - przedsięwzięcie niezgodne z PPCM",IF(OR(E28="",E28="Należy TUTAJ wpisać wartość z audytu",E28="Należy uzupełnić wartość EP powyżej"),"",IF(AND(E27=0,G27=0),"0%",IFERROR(ROUND((E28-G28)/E28,4),"")))))</f>
        <v/>
      </c>
      <c r="J28" s="88"/>
    </row>
    <row r="29" spans="1:22" s="24" customFormat="1" ht="27" customHeight="1" x14ac:dyDescent="0.25">
      <c r="A29" s="255" t="s">
        <v>77</v>
      </c>
      <c r="B29" s="255"/>
      <c r="C29" s="255"/>
      <c r="D29" s="255"/>
      <c r="E29" s="255"/>
      <c r="F29" s="255"/>
      <c r="G29" s="255"/>
      <c r="H29" s="255"/>
      <c r="I29" s="255"/>
      <c r="J29" s="64"/>
    </row>
    <row r="30" spans="1:22" s="24" customFormat="1" ht="29.25" customHeight="1" x14ac:dyDescent="0.25">
      <c r="A30" s="89"/>
      <c r="B30" s="90"/>
      <c r="C30" s="90"/>
      <c r="D30" s="90"/>
      <c r="E30" s="90"/>
      <c r="F30" s="90"/>
      <c r="G30" s="91"/>
      <c r="H30" s="92" t="s">
        <v>64</v>
      </c>
      <c r="I30" s="93" t="s">
        <v>65</v>
      </c>
      <c r="J30" s="64"/>
    </row>
    <row r="31" spans="1:22" s="24" customFormat="1" ht="33.75" customHeight="1" x14ac:dyDescent="0.25">
      <c r="A31" s="54" t="s">
        <v>1</v>
      </c>
      <c r="B31" s="94" t="s">
        <v>78</v>
      </c>
      <c r="C31" s="67"/>
      <c r="D31" s="95"/>
      <c r="E31" s="96"/>
      <c r="F31" s="96"/>
      <c r="G31" s="97"/>
      <c r="H31" s="98" t="str">
        <f>IF(OR(E24="",G24=""),"",IFERROR((E24-G24)*E8/10^3,""))</f>
        <v/>
      </c>
      <c r="I31" s="99" t="s">
        <v>79</v>
      </c>
      <c r="J31" s="64"/>
    </row>
    <row r="32" spans="1:22" s="24" customFormat="1" ht="33.75" hidden="1" customHeight="1" x14ac:dyDescent="0.25">
      <c r="A32" s="74"/>
      <c r="B32" s="100" t="s">
        <v>80</v>
      </c>
      <c r="C32" s="101"/>
      <c r="D32" s="102"/>
      <c r="E32" s="103"/>
      <c r="F32" s="103"/>
      <c r="G32" s="104"/>
      <c r="H32" s="105" t="str">
        <f>IFERROR((E25-G25)*E8/10^3,"")</f>
        <v/>
      </c>
      <c r="I32" s="106" t="s">
        <v>79</v>
      </c>
      <c r="J32" s="64"/>
    </row>
    <row r="33" spans="1:10" s="24" customFormat="1" ht="33.75" customHeight="1" x14ac:dyDescent="0.25">
      <c r="A33" s="54" t="s">
        <v>3</v>
      </c>
      <c r="B33" s="94" t="s">
        <v>81</v>
      </c>
      <c r="C33" s="67"/>
      <c r="D33" s="95"/>
      <c r="E33" s="107"/>
      <c r="F33" s="96"/>
      <c r="G33" s="108"/>
      <c r="H33" s="109" t="str">
        <f>IFERROR((E26-G26)/10^6,"")</f>
        <v/>
      </c>
      <c r="I33" s="99" t="s">
        <v>82</v>
      </c>
      <c r="J33" s="64"/>
    </row>
    <row r="34" spans="1:10" s="24" customFormat="1" ht="33.75" customHeight="1" x14ac:dyDescent="0.25">
      <c r="A34" s="54" t="s">
        <v>5</v>
      </c>
      <c r="B34" s="94" t="s">
        <v>83</v>
      </c>
      <c r="C34" s="67"/>
      <c r="D34" s="95"/>
      <c r="E34" s="107"/>
      <c r="F34" s="96"/>
      <c r="G34" s="108"/>
      <c r="H34" s="110" t="str">
        <f>IFERROR((E27-G27)/10^6,"")</f>
        <v/>
      </c>
      <c r="I34" s="99" t="s">
        <v>82</v>
      </c>
      <c r="J34" s="64"/>
    </row>
    <row r="35" spans="1:10" s="24" customFormat="1" ht="33.75" customHeight="1" x14ac:dyDescent="0.25">
      <c r="A35" s="54" t="s">
        <v>9</v>
      </c>
      <c r="B35" s="94" t="s">
        <v>84</v>
      </c>
      <c r="C35" s="67"/>
      <c r="D35" s="95"/>
      <c r="E35" s="107"/>
      <c r="F35" s="96"/>
      <c r="G35" s="108"/>
      <c r="H35" s="111" t="str">
        <f>IFERROR((E28-G28)/10^3,"")</f>
        <v/>
      </c>
      <c r="I35" s="112" t="s">
        <v>82</v>
      </c>
      <c r="J35" s="64"/>
    </row>
    <row r="36" spans="1:10" s="24" customFormat="1" ht="33.75" customHeight="1" x14ac:dyDescent="0.25">
      <c r="A36" s="113" t="s">
        <v>13</v>
      </c>
      <c r="B36" s="114" t="s">
        <v>85</v>
      </c>
      <c r="C36" s="115"/>
      <c r="D36" s="115"/>
      <c r="E36" s="116"/>
      <c r="F36" s="117"/>
      <c r="G36" s="118"/>
      <c r="H36" s="119" t="str">
        <f>IF(H19="","",IFERROR(H19/1000,""))</f>
        <v/>
      </c>
      <c r="I36" s="120" t="s">
        <v>86</v>
      </c>
      <c r="J36" s="64"/>
    </row>
    <row r="37" spans="1:10" s="24" customFormat="1" ht="27" customHeight="1" x14ac:dyDescent="0.25">
      <c r="A37" s="256" t="s">
        <v>87</v>
      </c>
      <c r="B37" s="256"/>
      <c r="C37" s="256"/>
      <c r="D37" s="256"/>
      <c r="E37" s="256"/>
      <c r="F37" s="256"/>
      <c r="G37" s="256"/>
      <c r="H37" s="256"/>
      <c r="I37" s="256"/>
      <c r="J37" s="64"/>
    </row>
    <row r="38" spans="1:10" s="24" customFormat="1" ht="45.75" customHeight="1" x14ac:dyDescent="0.25">
      <c r="A38" s="121" t="s">
        <v>1</v>
      </c>
      <c r="B38" s="257" t="s">
        <v>88</v>
      </c>
      <c r="C38" s="257"/>
      <c r="D38" s="257"/>
      <c r="E38" s="257"/>
      <c r="F38" s="257"/>
      <c r="G38" s="257"/>
      <c r="H38" s="122"/>
      <c r="I38" s="123"/>
      <c r="J38" s="64"/>
    </row>
    <row r="39" spans="1:10" s="24" customFormat="1" ht="77.25" customHeight="1" x14ac:dyDescent="0.25">
      <c r="A39" s="124" t="s">
        <v>89</v>
      </c>
      <c r="B39" s="258" t="s">
        <v>90</v>
      </c>
      <c r="C39" s="258"/>
      <c r="D39" s="258"/>
      <c r="E39" s="258"/>
      <c r="F39" s="258"/>
      <c r="G39" s="258"/>
      <c r="H39" s="258"/>
      <c r="I39" s="258"/>
      <c r="J39" s="64"/>
    </row>
    <row r="40" spans="1:10" s="24" customFormat="1" ht="27" customHeight="1" x14ac:dyDescent="0.25">
      <c r="A40" s="125" t="s">
        <v>91</v>
      </c>
      <c r="B40" s="126"/>
      <c r="C40" s="126"/>
      <c r="D40" s="126"/>
      <c r="E40" s="126"/>
      <c r="F40" s="126"/>
      <c r="G40" s="126"/>
      <c r="H40" s="126"/>
      <c r="I40" s="127"/>
      <c r="J40" s="64"/>
    </row>
    <row r="41" spans="1:10" s="24" customFormat="1" ht="15.75" x14ac:dyDescent="0.25">
      <c r="A41" s="259" t="s">
        <v>92</v>
      </c>
      <c r="B41" s="259"/>
      <c r="C41" s="259"/>
      <c r="D41" s="259"/>
      <c r="E41" s="260" t="s">
        <v>93</v>
      </c>
      <c r="F41" s="260"/>
      <c r="G41" s="260"/>
      <c r="H41" s="260"/>
      <c r="I41" s="260"/>
      <c r="J41" s="53"/>
    </row>
    <row r="42" spans="1:10" s="24" customFormat="1" ht="16.5" customHeight="1" x14ac:dyDescent="0.25">
      <c r="A42" s="261"/>
      <c r="B42" s="261"/>
      <c r="C42" s="261"/>
      <c r="D42" s="261"/>
      <c r="E42" s="262"/>
      <c r="F42" s="262"/>
      <c r="G42" s="262"/>
      <c r="H42" s="262"/>
      <c r="I42" s="262"/>
      <c r="J42" s="53"/>
    </row>
    <row r="43" spans="1:10" s="24" customFormat="1" ht="9.75" customHeight="1" x14ac:dyDescent="0.25">
      <c r="A43" s="263"/>
      <c r="B43" s="263"/>
      <c r="C43" s="263"/>
      <c r="D43" s="263"/>
      <c r="E43" s="264"/>
      <c r="F43" s="264"/>
      <c r="G43" s="264"/>
      <c r="H43" s="264"/>
      <c r="I43" s="264"/>
      <c r="J43" s="53"/>
    </row>
    <row r="44" spans="1:10" s="24" customFormat="1" ht="10.5" customHeight="1" x14ac:dyDescent="0.25">
      <c r="A44" s="265"/>
      <c r="B44" s="265"/>
      <c r="C44" s="265"/>
      <c r="D44" s="265"/>
      <c r="E44" s="266"/>
      <c r="F44" s="266"/>
      <c r="G44" s="266"/>
      <c r="H44" s="266"/>
      <c r="I44" s="266"/>
      <c r="J44" s="53"/>
    </row>
    <row r="45" spans="1:10" s="24" customFormat="1" x14ac:dyDescent="0.25">
      <c r="A45" s="267" t="s">
        <v>94</v>
      </c>
      <c r="B45" s="267"/>
      <c r="C45" s="267"/>
      <c r="D45" s="267"/>
      <c r="E45" s="267"/>
      <c r="F45" s="267"/>
      <c r="G45" s="267"/>
      <c r="H45" s="267"/>
      <c r="I45" s="267"/>
    </row>
    <row r="46" spans="1:10" s="24" customFormat="1" ht="14.25" customHeight="1" x14ac:dyDescent="0.25">
      <c r="A46" s="268" t="s">
        <v>95</v>
      </c>
      <c r="B46" s="268"/>
      <c r="C46" s="268"/>
      <c r="D46" s="268"/>
      <c r="E46" s="268"/>
      <c r="F46" s="268"/>
      <c r="G46" s="268"/>
      <c r="H46" s="268"/>
      <c r="I46" s="268"/>
    </row>
    <row r="47" spans="1:10" s="24" customFormat="1" ht="30" customHeight="1" x14ac:dyDescent="0.25">
      <c r="A47" s="269" t="s">
        <v>96</v>
      </c>
      <c r="B47" s="269"/>
      <c r="C47" s="269"/>
      <c r="D47" s="269"/>
      <c r="E47" s="269"/>
      <c r="F47" s="269"/>
      <c r="G47" s="269"/>
      <c r="H47" s="269"/>
      <c r="I47" s="269"/>
    </row>
    <row r="48" spans="1:10" s="24" customFormat="1" ht="33" customHeight="1" x14ac:dyDescent="0.25">
      <c r="A48" s="270" t="s">
        <v>97</v>
      </c>
      <c r="B48" s="270"/>
      <c r="C48" s="270"/>
      <c r="D48" s="270"/>
      <c r="E48" s="270"/>
      <c r="F48" s="270"/>
      <c r="G48" s="270"/>
      <c r="H48" s="270"/>
      <c r="I48" s="270"/>
    </row>
    <row r="49" spans="1:31" s="24" customForma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</row>
    <row r="50" spans="1:31" s="24" customForma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</row>
    <row r="51" spans="1:31" s="24" customForma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</row>
    <row r="52" spans="1:31" s="24" customForma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</row>
  </sheetData>
  <mergeCells count="40">
    <mergeCell ref="A45:I45"/>
    <mergeCell ref="A46:I46"/>
    <mergeCell ref="A47:I47"/>
    <mergeCell ref="A48:I48"/>
    <mergeCell ref="A42:D42"/>
    <mergeCell ref="E42:I42"/>
    <mergeCell ref="A43:D43"/>
    <mergeCell ref="E43:I43"/>
    <mergeCell ref="A44:D44"/>
    <mergeCell ref="E44:I44"/>
    <mergeCell ref="A37:I37"/>
    <mergeCell ref="B38:G38"/>
    <mergeCell ref="B39:I39"/>
    <mergeCell ref="A41:D41"/>
    <mergeCell ref="E41:I41"/>
    <mergeCell ref="E23:F23"/>
    <mergeCell ref="G23:I23"/>
    <mergeCell ref="B24:D24"/>
    <mergeCell ref="B25:D25"/>
    <mergeCell ref="A29:I29"/>
    <mergeCell ref="A21:A22"/>
    <mergeCell ref="B21:B22"/>
    <mergeCell ref="E21:F21"/>
    <mergeCell ref="G21:H21"/>
    <mergeCell ref="I21:I22"/>
    <mergeCell ref="A9:I9"/>
    <mergeCell ref="A17:I17"/>
    <mergeCell ref="B18:G18"/>
    <mergeCell ref="B19:G19"/>
    <mergeCell ref="A20:I20"/>
    <mergeCell ref="F6:I6"/>
    <mergeCell ref="H7:I7"/>
    <mergeCell ref="A8:B8"/>
    <mergeCell ref="E8:G8"/>
    <mergeCell ref="H8:I8"/>
    <mergeCell ref="A1:I1"/>
    <mergeCell ref="A2:I2"/>
    <mergeCell ref="A3:I3"/>
    <mergeCell ref="A4:I4"/>
    <mergeCell ref="H5:I5"/>
  </mergeCells>
  <conditionalFormatting sqref="B11:G16">
    <cfRule type="cellIs" dxfId="27" priority="24" operator="equal">
      <formula>"Np. Modernizacja przegrody Ściana zewnętrzna piwnica i parter"</formula>
    </cfRule>
    <cfRule type="containsText" dxfId="26" priority="25" operator="containsText" text="Np. Modernizacja systemu grzewczego i systemu przygotowania ciepłej wody użytkowej">
      <formula>NOT(ISERROR(SEARCH("Np. Modernizacja systemu grzewczego i systemu przygotowania ciepłej wody użytkowej",B11)))</formula>
    </cfRule>
    <cfRule type="containsText" dxfId="25" priority="26" operator="containsText" text="Np. Wymiana okien">
      <formula>NOT(ISERROR(SEARCH("Np. Wymiana okien",B11)))</formula>
    </cfRule>
  </conditionalFormatting>
  <conditionalFormatting sqref="E24">
    <cfRule type="cellIs" dxfId="24" priority="29" operator="equal">
      <formula>"Należy wpisać wartość z audytu"</formula>
    </cfRule>
  </conditionalFormatting>
  <conditionalFormatting sqref="E24:E28">
    <cfRule type="containsText" dxfId="23" priority="20" operator="containsText" text="Podaj główne źródło ciepła - powyżej">
      <formula>NOT(ISERROR(SEARCH("Podaj główne źródło ciepła - powyżej",E24)))</formula>
    </cfRule>
  </conditionalFormatting>
  <conditionalFormatting sqref="E25:E28">
    <cfRule type="cellIs" dxfId="22" priority="16" operator="equal">
      <formula>"Należy uzupełnić pola dla EP - powyżej"</formula>
    </cfRule>
    <cfRule type="cellIs" dxfId="21" priority="17" operator="equal">
      <formula>"Należy uzupełnić pole dla EK - powyżej"</formula>
    </cfRule>
    <cfRule type="cellIs" dxfId="20" priority="18" operator="equal">
      <formula>"Błąd - przedsięwzięcie niezgodne z PPCP"</formula>
    </cfRule>
    <cfRule type="cellIs" dxfId="19" priority="19" operator="equal">
      <formula>"Należy TUTAJ wpisać wartość z audytu"</formula>
    </cfRule>
  </conditionalFormatting>
  <conditionalFormatting sqref="E26:E28 G26:G28 I26:I28">
    <cfRule type="cellIs" dxfId="18" priority="6" operator="equal">
      <formula>"Błąd - przedsięwzięcie niezgodne z PPCM"</formula>
    </cfRule>
  </conditionalFormatting>
  <conditionalFormatting sqref="E33:E36">
    <cfRule type="cellIs" dxfId="17" priority="22" operator="equal">
      <formula>"Należy wpisać wartość z audytu"</formula>
    </cfRule>
  </conditionalFormatting>
  <conditionalFormatting sqref="E23:I23">
    <cfRule type="expression" dxfId="16" priority="2">
      <formula>$L$23</formula>
    </cfRule>
    <cfRule type="expression" dxfId="15" priority="3">
      <formula>LEN(TRIM(E23))=0</formula>
    </cfRule>
    <cfRule type="expression" dxfId="14" priority="4">
      <formula>$J$23</formula>
    </cfRule>
    <cfRule type="expression" dxfId="13" priority="5">
      <formula>$K$23</formula>
    </cfRule>
  </conditionalFormatting>
  <conditionalFormatting sqref="G24">
    <cfRule type="cellIs" dxfId="12" priority="28" operator="equal">
      <formula>"Należy wpisać wartość z audytu"</formula>
    </cfRule>
  </conditionalFormatting>
  <conditionalFormatting sqref="G24:G28">
    <cfRule type="containsText" dxfId="11" priority="15" operator="containsText" text="Podaj główne źródło ciepła - powyżej">
      <formula>NOT(ISERROR(SEARCH("Podaj główne źródło ciepła - powyżej",G24)))</formula>
    </cfRule>
  </conditionalFormatting>
  <conditionalFormatting sqref="G25:G28">
    <cfRule type="cellIs" dxfId="10" priority="11" operator="equal">
      <formula>"Należy uzupełnić pola dla EP - powyżej"</formula>
    </cfRule>
    <cfRule type="cellIs" dxfId="9" priority="12" operator="equal">
      <formula>"Należy uzupełnić pole dla EK - powyżej"</formula>
    </cfRule>
    <cfRule type="cellIs" dxfId="8" priority="13" operator="equal">
      <formula>"Błąd - przedsięwzięcie niezgodne z PPCP"</formula>
    </cfRule>
    <cfRule type="cellIs" dxfId="7" priority="14" operator="equal">
      <formula>"Należy TUTAJ wpisać wartość z audytu"</formula>
    </cfRule>
  </conditionalFormatting>
  <conditionalFormatting sqref="H31:H36">
    <cfRule type="cellIs" dxfId="6" priority="23" operator="equal">
      <formula>"Błąd - przedsięwzięcie niezgodne z PPCP"</formula>
    </cfRule>
  </conditionalFormatting>
  <conditionalFormatting sqref="H11:I16">
    <cfRule type="cellIs" dxfId="5" priority="7" operator="equal">
      <formula>"Np. 0,111"</formula>
    </cfRule>
    <cfRule type="cellIs" dxfId="4" priority="8" operator="equal">
      <formula>"Np. 0,999"</formula>
    </cfRule>
    <cfRule type="cellIs" dxfId="3" priority="9" operator="equal">
      <formula>"Np. 9,999"</formula>
    </cfRule>
    <cfRule type="cellIs" dxfId="2" priority="10" operator="equal">
      <formula>"Nie dotyczy"</formula>
    </cfRule>
  </conditionalFormatting>
  <conditionalFormatting sqref="H38:I38">
    <cfRule type="containsText" dxfId="1" priority="27" operator="containsText" text="DD/MM/RRRR">
      <formula>NOT(ISERROR(SEARCH("DD/MM/RRRR",H38)))</formula>
    </cfRule>
  </conditionalFormatting>
  <conditionalFormatting sqref="I25:I28">
    <cfRule type="cellIs" dxfId="0" priority="21" operator="equal">
      <formula>"Błąd - przedsięwzięcie niezgodne z PPCP"</formula>
    </cfRule>
  </conditionalFormatting>
  <dataValidations count="1">
    <dataValidation type="decimal" allowBlank="1" showInputMessage="1" showErrorMessage="1" sqref="H19" xr:uid="{00000000-0002-0000-0100-000000000000}">
      <formula1>2</formula1>
      <formula2>50</formula2>
    </dataValidation>
  </dataValidations>
  <pageMargins left="0.47222222222222199" right="0.35416666666666702" top="0.66944444444444495" bottom="0.47222222222222199" header="0.511811023622047" footer="0.511811023622047"/>
  <pageSetup paperSize="9" fitToHeight="0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----- Uwaga! -----" prompt="Należy wybrać z listy" xr:uid="{00000000-0002-0000-0100-000001000000}">
          <x14:formula1>
            <xm:f>'Dane do przeliczeń'!$A$24:$A$25</xm:f>
          </x14:formula1>
          <x14:formula2>
            <xm:f>0</xm:f>
          </x14:formula2>
          <xm:sqref>D26:D28</xm:sqref>
        </x14:dataValidation>
        <x14:dataValidation type="list" allowBlank="1" showInputMessage="1" showErrorMessage="1" promptTitle="----- Uwaga! -----" prompt="Należy wybrać z listy" xr:uid="{00000000-0002-0000-0100-000002000000}">
          <x14:formula1>
            <xm:f>'Dane do przeliczeń'!$C$28:$C$35</xm:f>
          </x14:formula1>
          <x14:formula2>
            <xm:f>0</xm:f>
          </x14:formula2>
          <xm:sqref>E23:F23</xm:sqref>
        </x14:dataValidation>
        <x14:dataValidation type="list" allowBlank="1" showInputMessage="1" showErrorMessage="1" promptTitle="----- Uwaga! -----" prompt="Należy wybrać z listy" xr:uid="{00000000-0002-0000-0100-000003000000}">
          <x14:formula1>
            <xm:f>'Dane do przeliczeń'!$C$37:$C$48</xm:f>
          </x14:formula1>
          <x14:formula2>
            <xm:f>0</xm:f>
          </x14:formula2>
          <xm:sqref>G23:I23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9"/>
  <sheetViews>
    <sheetView topLeftCell="A4" zoomScale="85" zoomScaleNormal="85" workbookViewId="0">
      <selection activeCell="A2" sqref="A2:A4"/>
    </sheetView>
  </sheetViews>
  <sheetFormatPr defaultColWidth="9" defaultRowHeight="15" x14ac:dyDescent="0.25"/>
  <cols>
    <col min="1" max="1" width="18.140625" style="128" customWidth="1"/>
    <col min="2" max="2" width="4.85546875" style="128" customWidth="1"/>
    <col min="3" max="3" width="55.7109375" style="128" customWidth="1"/>
    <col min="4" max="4" width="17.28515625" style="128" customWidth="1"/>
    <col min="5" max="6" width="18.140625" style="128" customWidth="1"/>
    <col min="7" max="12" width="13.7109375" style="128" customWidth="1"/>
    <col min="13" max="16384" width="9" style="128"/>
  </cols>
  <sheetData>
    <row r="1" spans="1:12" ht="48.75" customHeight="1" x14ac:dyDescent="0.25">
      <c r="A1" s="271"/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</row>
    <row r="2" spans="1:12" ht="45.75" customHeight="1" x14ac:dyDescent="0.25">
      <c r="A2" s="271" t="s">
        <v>98</v>
      </c>
      <c r="B2" s="272" t="s">
        <v>99</v>
      </c>
      <c r="C2" s="273" t="s">
        <v>100</v>
      </c>
      <c r="D2" s="274" t="s">
        <v>101</v>
      </c>
      <c r="E2" s="275" t="s">
        <v>102</v>
      </c>
      <c r="F2" s="275" t="s">
        <v>103</v>
      </c>
      <c r="G2" s="276" t="s">
        <v>104</v>
      </c>
      <c r="H2" s="276"/>
      <c r="I2" s="276"/>
      <c r="J2" s="276" t="s">
        <v>105</v>
      </c>
      <c r="K2" s="276"/>
      <c r="L2" s="276"/>
    </row>
    <row r="3" spans="1:12" x14ac:dyDescent="0.25">
      <c r="A3" s="271"/>
      <c r="B3" s="272"/>
      <c r="C3" s="273"/>
      <c r="D3" s="274"/>
      <c r="E3" s="275"/>
      <c r="F3" s="275"/>
      <c r="G3" s="129" t="s">
        <v>106</v>
      </c>
      <c r="H3" s="130" t="s">
        <v>107</v>
      </c>
      <c r="I3" s="131" t="s">
        <v>108</v>
      </c>
      <c r="J3" s="132" t="s">
        <v>109</v>
      </c>
      <c r="K3" s="133" t="s">
        <v>110</v>
      </c>
      <c r="L3" s="134" t="s">
        <v>111</v>
      </c>
    </row>
    <row r="4" spans="1:12" x14ac:dyDescent="0.25">
      <c r="A4" s="271"/>
      <c r="B4" s="272"/>
      <c r="C4" s="273"/>
      <c r="D4" s="274"/>
      <c r="E4" s="275"/>
      <c r="F4" s="275"/>
      <c r="G4" s="135" t="s">
        <v>112</v>
      </c>
      <c r="H4" s="136" t="s">
        <v>113</v>
      </c>
      <c r="I4" s="137" t="s">
        <v>113</v>
      </c>
      <c r="J4" s="138" t="s">
        <v>114</v>
      </c>
      <c r="K4" s="139" t="s">
        <v>115</v>
      </c>
      <c r="L4" s="140" t="s">
        <v>115</v>
      </c>
    </row>
    <row r="5" spans="1:12" x14ac:dyDescent="0.25">
      <c r="A5" s="141" t="s">
        <v>116</v>
      </c>
      <c r="B5" s="142">
        <v>0</v>
      </c>
      <c r="C5" s="143" t="s">
        <v>117</v>
      </c>
      <c r="D5" s="144" t="s">
        <v>118</v>
      </c>
      <c r="E5" s="145">
        <v>0.65</v>
      </c>
      <c r="F5" s="145">
        <v>1.1000000000000001</v>
      </c>
      <c r="G5" s="146">
        <v>94.73</v>
      </c>
      <c r="H5" s="147">
        <v>427</v>
      </c>
      <c r="I5" s="148">
        <v>0.28000000000000003</v>
      </c>
      <c r="J5" s="149">
        <f>G5*3.6</f>
        <v>341.02800000000002</v>
      </c>
      <c r="K5" s="150">
        <f>H5*3.6</f>
        <v>1537.2</v>
      </c>
      <c r="L5" s="151">
        <v>1.008</v>
      </c>
    </row>
    <row r="6" spans="1:12" ht="14.25" customHeight="1" x14ac:dyDescent="0.25">
      <c r="A6" s="277" t="s">
        <v>119</v>
      </c>
      <c r="B6" s="152">
        <v>1</v>
      </c>
      <c r="C6" s="153" t="s">
        <v>120</v>
      </c>
      <c r="D6" s="154" t="s">
        <v>121</v>
      </c>
      <c r="E6" s="155">
        <v>0.95</v>
      </c>
      <c r="F6" s="155">
        <v>1.1000000000000001</v>
      </c>
      <c r="G6" s="156">
        <v>93.54</v>
      </c>
      <c r="H6" s="157"/>
      <c r="I6" s="157"/>
      <c r="J6" s="158">
        <f>G6*3.6</f>
        <v>336.74400000000003</v>
      </c>
      <c r="K6" s="159"/>
      <c r="L6" s="160"/>
    </row>
    <row r="7" spans="1:12" ht="15" customHeight="1" x14ac:dyDescent="0.25">
      <c r="A7" s="277"/>
      <c r="B7" s="161">
        <v>2</v>
      </c>
      <c r="C7" s="162" t="s">
        <v>122</v>
      </c>
      <c r="D7" s="163" t="s">
        <v>123</v>
      </c>
      <c r="E7" s="164">
        <v>3.5</v>
      </c>
      <c r="F7" s="164">
        <v>2.5</v>
      </c>
      <c r="G7" s="165">
        <f>J7/3.6</f>
        <v>196.66666666666666</v>
      </c>
      <c r="H7" s="157"/>
      <c r="I7" s="157"/>
      <c r="J7" s="166">
        <v>708</v>
      </c>
      <c r="K7" s="159"/>
      <c r="L7" s="160"/>
    </row>
    <row r="8" spans="1:12" ht="15.75" customHeight="1" x14ac:dyDescent="0.25">
      <c r="A8" s="277"/>
      <c r="B8" s="161">
        <v>3</v>
      </c>
      <c r="C8" s="162" t="s">
        <v>124</v>
      </c>
      <c r="D8" s="163" t="s">
        <v>123</v>
      </c>
      <c r="E8" s="164">
        <v>3.5</v>
      </c>
      <c r="F8" s="164">
        <v>2.5</v>
      </c>
      <c r="G8" s="165">
        <f>J8/3.6</f>
        <v>196.66666666666666</v>
      </c>
      <c r="H8" s="157"/>
      <c r="I8" s="157"/>
      <c r="J8" s="166">
        <v>708</v>
      </c>
      <c r="K8" s="159"/>
      <c r="L8" s="160"/>
    </row>
    <row r="9" spans="1:12" x14ac:dyDescent="0.25">
      <c r="A9" s="277"/>
      <c r="B9" s="161">
        <v>4</v>
      </c>
      <c r="C9" s="162" t="s">
        <v>125</v>
      </c>
      <c r="D9" s="163" t="s">
        <v>123</v>
      </c>
      <c r="E9" s="164">
        <v>3.5</v>
      </c>
      <c r="F9" s="164">
        <v>2.5</v>
      </c>
      <c r="G9" s="165">
        <f>J9/3.6</f>
        <v>196.66666666666666</v>
      </c>
      <c r="H9" s="157"/>
      <c r="I9" s="157"/>
      <c r="J9" s="166">
        <v>708</v>
      </c>
      <c r="K9" s="159"/>
      <c r="L9" s="160"/>
    </row>
    <row r="10" spans="1:12" x14ac:dyDescent="0.25">
      <c r="A10" s="277"/>
      <c r="B10" s="161">
        <v>5</v>
      </c>
      <c r="C10" s="162" t="s">
        <v>126</v>
      </c>
      <c r="D10" s="163" t="s">
        <v>123</v>
      </c>
      <c r="E10" s="164">
        <v>3.5</v>
      </c>
      <c r="F10" s="164">
        <v>2.5</v>
      </c>
      <c r="G10" s="165">
        <f>J10/3.6</f>
        <v>196.66666666666666</v>
      </c>
      <c r="H10" s="157"/>
      <c r="I10" s="157"/>
      <c r="J10" s="166">
        <v>708</v>
      </c>
      <c r="K10" s="159"/>
      <c r="L10" s="160"/>
    </row>
    <row r="11" spans="1:12" x14ac:dyDescent="0.25">
      <c r="A11" s="277"/>
      <c r="B11" s="161">
        <v>6</v>
      </c>
      <c r="C11" s="162" t="s">
        <v>127</v>
      </c>
      <c r="D11" s="163" t="s">
        <v>128</v>
      </c>
      <c r="E11" s="164">
        <v>0.95</v>
      </c>
      <c r="F11" s="164">
        <v>1.1000000000000001</v>
      </c>
      <c r="G11" s="167">
        <v>55.48</v>
      </c>
      <c r="H11" s="168">
        <v>0.3</v>
      </c>
      <c r="I11" s="169"/>
      <c r="J11" s="166">
        <f t="shared" ref="J11:K13" si="0">G11*3.6</f>
        <v>199.72799999999998</v>
      </c>
      <c r="K11" s="170">
        <f t="shared" si="0"/>
        <v>1.08</v>
      </c>
      <c r="L11" s="171"/>
    </row>
    <row r="12" spans="1:12" x14ac:dyDescent="0.25">
      <c r="A12" s="277"/>
      <c r="B12" s="161">
        <v>7</v>
      </c>
      <c r="C12" s="162" t="s">
        <v>129</v>
      </c>
      <c r="D12" s="163" t="s">
        <v>128</v>
      </c>
      <c r="E12" s="164">
        <v>0.95</v>
      </c>
      <c r="F12" s="164">
        <v>1.1000000000000001</v>
      </c>
      <c r="G12" s="167">
        <v>55.48</v>
      </c>
      <c r="H12" s="168">
        <v>0.3</v>
      </c>
      <c r="I12" s="169"/>
      <c r="J12" s="166">
        <f t="shared" si="0"/>
        <v>199.72799999999998</v>
      </c>
      <c r="K12" s="170">
        <f t="shared" si="0"/>
        <v>1.08</v>
      </c>
      <c r="L12" s="171"/>
    </row>
    <row r="13" spans="1:12" x14ac:dyDescent="0.25">
      <c r="A13" s="277"/>
      <c r="B13" s="161">
        <v>8</v>
      </c>
      <c r="C13" s="162" t="s">
        <v>130</v>
      </c>
      <c r="D13" s="163" t="s">
        <v>131</v>
      </c>
      <c r="E13" s="164">
        <v>0.95</v>
      </c>
      <c r="F13" s="164">
        <v>1.1000000000000001</v>
      </c>
      <c r="G13" s="167">
        <v>77.75</v>
      </c>
      <c r="H13" s="168">
        <v>2</v>
      </c>
      <c r="I13" s="172">
        <f>0.12/1000</f>
        <v>1.1999999999999999E-4</v>
      </c>
      <c r="J13" s="166">
        <f t="shared" si="0"/>
        <v>279.90000000000003</v>
      </c>
      <c r="K13" s="170">
        <f t="shared" si="0"/>
        <v>7.2</v>
      </c>
      <c r="L13" s="173">
        <f>I13*3.6</f>
        <v>4.3199999999999998E-4</v>
      </c>
    </row>
    <row r="14" spans="1:12" x14ac:dyDescent="0.25">
      <c r="A14" s="277"/>
      <c r="B14" s="161">
        <v>9</v>
      </c>
      <c r="C14" s="162" t="s">
        <v>132</v>
      </c>
      <c r="D14" s="163" t="s">
        <v>133</v>
      </c>
      <c r="E14" s="164">
        <v>0.85</v>
      </c>
      <c r="F14" s="164">
        <v>0.2</v>
      </c>
      <c r="G14" s="167">
        <v>112</v>
      </c>
      <c r="H14" s="168">
        <v>16</v>
      </c>
      <c r="I14" s="169"/>
      <c r="J14" s="166">
        <v>0</v>
      </c>
      <c r="K14" s="170">
        <f>H14*3.6</f>
        <v>57.6</v>
      </c>
      <c r="L14" s="171"/>
    </row>
    <row r="15" spans="1:12" x14ac:dyDescent="0.25">
      <c r="A15" s="277"/>
      <c r="B15" s="161">
        <v>10</v>
      </c>
      <c r="C15" s="162" t="s">
        <v>134</v>
      </c>
      <c r="D15" s="163" t="s">
        <v>133</v>
      </c>
      <c r="E15" s="164">
        <v>0.85</v>
      </c>
      <c r="F15" s="164">
        <v>0.2</v>
      </c>
      <c r="G15" s="165">
        <v>112</v>
      </c>
      <c r="H15" s="168">
        <v>16</v>
      </c>
      <c r="I15" s="174"/>
      <c r="J15" s="166">
        <v>0</v>
      </c>
      <c r="K15" s="170">
        <f>H15*3.6</f>
        <v>57.6</v>
      </c>
      <c r="L15" s="171"/>
    </row>
    <row r="16" spans="1:12" x14ac:dyDescent="0.25">
      <c r="A16" s="277"/>
      <c r="B16" s="175">
        <v>11</v>
      </c>
      <c r="C16" s="176" t="s">
        <v>135</v>
      </c>
      <c r="D16" s="177" t="s">
        <v>123</v>
      </c>
      <c r="E16" s="178">
        <v>0.95</v>
      </c>
      <c r="F16" s="178">
        <v>2.5</v>
      </c>
      <c r="G16" s="179">
        <f>J16/3.6</f>
        <v>196.66666666666666</v>
      </c>
      <c r="H16" s="180"/>
      <c r="I16" s="180"/>
      <c r="J16" s="166">
        <v>708</v>
      </c>
      <c r="K16" s="181"/>
      <c r="L16" s="182"/>
    </row>
    <row r="17" spans="1:12" x14ac:dyDescent="0.25">
      <c r="A17" s="183" t="s">
        <v>136</v>
      </c>
      <c r="B17" s="184">
        <v>0</v>
      </c>
      <c r="C17" s="185" t="s">
        <v>137</v>
      </c>
      <c r="D17" s="186"/>
      <c r="E17" s="187"/>
      <c r="F17" s="187"/>
      <c r="G17" s="188"/>
      <c r="H17" s="189"/>
      <c r="I17" s="190"/>
      <c r="J17" s="191"/>
      <c r="K17" s="192"/>
      <c r="L17" s="193"/>
    </row>
    <row r="18" spans="1:12" x14ac:dyDescent="0.25">
      <c r="A18" s="183"/>
      <c r="B18" s="194">
        <v>9</v>
      </c>
      <c r="C18" s="195" t="s">
        <v>138</v>
      </c>
      <c r="D18" s="196" t="s">
        <v>118</v>
      </c>
      <c r="E18" s="197">
        <v>0.85</v>
      </c>
      <c r="F18" s="197">
        <v>1.1000000000000001</v>
      </c>
      <c r="G18" s="179">
        <v>94.73</v>
      </c>
      <c r="H18" s="198">
        <v>18</v>
      </c>
      <c r="I18" s="199"/>
      <c r="J18" s="200">
        <f>G18*3.6</f>
        <v>341.02800000000002</v>
      </c>
      <c r="K18" s="201">
        <f>H18*3.6</f>
        <v>64.8</v>
      </c>
      <c r="L18" s="202"/>
    </row>
    <row r="19" spans="1:12" x14ac:dyDescent="0.25">
      <c r="A19" s="203" t="s">
        <v>139</v>
      </c>
      <c r="B19" s="278" t="s">
        <v>140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</row>
    <row r="20" spans="1:12" x14ac:dyDescent="0.25">
      <c r="A20" s="204" t="s">
        <v>141</v>
      </c>
      <c r="B20" s="279" t="s">
        <v>142</v>
      </c>
      <c r="C20" s="279"/>
      <c r="D20" s="279"/>
      <c r="E20" s="279"/>
      <c r="F20" s="279"/>
      <c r="G20" s="279"/>
      <c r="H20" s="279"/>
      <c r="I20" s="279"/>
      <c r="J20" s="279"/>
      <c r="K20" s="279"/>
      <c r="L20" s="279"/>
    </row>
    <row r="21" spans="1:12" ht="30" customHeight="1" x14ac:dyDescent="0.25">
      <c r="A21" s="204" t="s">
        <v>143</v>
      </c>
      <c r="B21" s="280" t="s">
        <v>144</v>
      </c>
      <c r="C21" s="280"/>
      <c r="D21" s="280"/>
      <c r="E21" s="280"/>
      <c r="F21" s="280"/>
      <c r="G21" s="280"/>
      <c r="H21" s="280"/>
      <c r="I21" s="280"/>
      <c r="J21" s="280"/>
      <c r="K21" s="280"/>
      <c r="L21" s="280"/>
    </row>
    <row r="22" spans="1:12" ht="40.5" customHeight="1" x14ac:dyDescent="0.25">
      <c r="A22" s="205" t="s">
        <v>145</v>
      </c>
      <c r="B22" s="281" t="s">
        <v>146</v>
      </c>
      <c r="C22" s="281"/>
      <c r="D22" s="281"/>
      <c r="E22" s="281"/>
      <c r="F22" s="281"/>
      <c r="G22" s="281"/>
      <c r="H22" s="281"/>
      <c r="I22" s="281"/>
      <c r="J22" s="281"/>
      <c r="K22" s="281"/>
      <c r="L22" s="281"/>
    </row>
    <row r="23" spans="1:12" x14ac:dyDescent="0.25">
      <c r="A23" s="206"/>
      <c r="B23" s="206"/>
    </row>
    <row r="24" spans="1:12" x14ac:dyDescent="0.25">
      <c r="A24" s="206" t="s">
        <v>147</v>
      </c>
      <c r="B24" s="206"/>
    </row>
    <row r="25" spans="1:12" ht="48" customHeight="1" x14ac:dyDescent="0.25">
      <c r="A25" s="206" t="s">
        <v>148</v>
      </c>
      <c r="B25" s="206"/>
      <c r="C25" s="274" t="s">
        <v>149</v>
      </c>
      <c r="D25" s="274" t="s">
        <v>101</v>
      </c>
      <c r="E25" s="275" t="s">
        <v>102</v>
      </c>
      <c r="F25" s="275" t="s">
        <v>103</v>
      </c>
      <c r="G25" s="276" t="s">
        <v>104</v>
      </c>
      <c r="H25" s="276"/>
      <c r="I25" s="276"/>
      <c r="J25" s="276" t="s">
        <v>105</v>
      </c>
      <c r="K25" s="276"/>
      <c r="L25" s="276"/>
    </row>
    <row r="26" spans="1:12" x14ac:dyDescent="0.25">
      <c r="A26" s="206"/>
      <c r="B26" s="206"/>
      <c r="C26" s="274"/>
      <c r="D26" s="274"/>
      <c r="E26" s="275"/>
      <c r="F26" s="275"/>
      <c r="G26" s="129" t="s">
        <v>106</v>
      </c>
      <c r="H26" s="130" t="s">
        <v>107</v>
      </c>
      <c r="I26" s="131" t="s">
        <v>108</v>
      </c>
      <c r="J26" s="132" t="s">
        <v>109</v>
      </c>
      <c r="K26" s="133" t="s">
        <v>110</v>
      </c>
      <c r="L26" s="134" t="s">
        <v>111</v>
      </c>
    </row>
    <row r="27" spans="1:12" x14ac:dyDescent="0.25">
      <c r="A27" s="206"/>
      <c r="B27" s="206"/>
      <c r="C27" s="274"/>
      <c r="D27" s="274"/>
      <c r="E27" s="275"/>
      <c r="F27" s="275"/>
      <c r="G27" s="135" t="s">
        <v>112</v>
      </c>
      <c r="H27" s="136" t="s">
        <v>113</v>
      </c>
      <c r="I27" s="137" t="s">
        <v>113</v>
      </c>
      <c r="J27" s="138" t="s">
        <v>114</v>
      </c>
      <c r="K27" s="139" t="s">
        <v>115</v>
      </c>
      <c r="L27" s="140" t="s">
        <v>115</v>
      </c>
    </row>
    <row r="28" spans="1:12" x14ac:dyDescent="0.25">
      <c r="A28" s="206"/>
      <c r="B28" s="206"/>
      <c r="C28" s="207" t="str">
        <f>C5</f>
        <v>Istniejące nieefektywne źródło ciepła na paliwo stałe - "kopciuch"</v>
      </c>
      <c r="D28" s="208" t="str">
        <f>VLOOKUP($C28,$C$5:$L$18,2,FALSE())</f>
        <v>paliwo stałe</v>
      </c>
      <c r="E28" s="209">
        <f>VLOOKUP($C28,$C$5:$L$18,3,FALSE())</f>
        <v>0.65</v>
      </c>
      <c r="F28" s="209">
        <f>VLOOKUP($C28,$C$5:$L$18,4,FALSE())</f>
        <v>1.1000000000000001</v>
      </c>
      <c r="G28" s="210">
        <f>VLOOKUP($C28,$C$5:$L$18,5,FALSE())</f>
        <v>94.73</v>
      </c>
      <c r="H28" s="211">
        <f>VLOOKUP($C28,$C$5:$L$18,6,FALSE())</f>
        <v>427</v>
      </c>
      <c r="I28" s="212">
        <f>VLOOKUP($C28,$C$5:$L$18,7,FALSE())</f>
        <v>0.28000000000000003</v>
      </c>
      <c r="J28" s="213">
        <f>VLOOKUP($C28,$C$5:$L$18,8,FALSE())</f>
        <v>341.02800000000002</v>
      </c>
      <c r="K28" s="214">
        <v>1537</v>
      </c>
      <c r="L28" s="215">
        <f>VLOOKUP($C28,$C$5:$L$18,10,FALSE())</f>
        <v>1.008</v>
      </c>
    </row>
    <row r="29" spans="1:12" x14ac:dyDescent="0.25">
      <c r="A29" s="206"/>
      <c r="B29" s="206"/>
      <c r="C29" s="216" t="s">
        <v>150</v>
      </c>
      <c r="D29" s="217" t="str">
        <f>VLOOKUP(C6,$C$5:$L$18,2,FALSE())</f>
        <v>sieć ciepłownicza</v>
      </c>
      <c r="E29" s="218">
        <f>VLOOKUP(C6,$C$5:$L$18,3,FALSE())</f>
        <v>0.95</v>
      </c>
      <c r="F29" s="218">
        <f>VLOOKUP(C6,$C$5:$L$18,4,FALSE())</f>
        <v>1.1000000000000001</v>
      </c>
      <c r="G29" s="219">
        <f>VLOOKUP(C6,$C$5:$L$18,5,FALSE())</f>
        <v>93.54</v>
      </c>
      <c r="H29" s="189">
        <f>VLOOKUP(C6,$C$5:$L$18,6,FALSE())</f>
        <v>0</v>
      </c>
      <c r="I29" s="220">
        <f>VLOOKUP(C6,$C$5:$L$18,7,FALSE())</f>
        <v>0</v>
      </c>
      <c r="J29" s="191">
        <f>VLOOKUP(C6,$C$5:$L$18,8,FALSE())</f>
        <v>336.74400000000003</v>
      </c>
      <c r="K29" s="192">
        <f>VLOOKUP(C6,$C$5:$L$18,9,FALSE())</f>
        <v>0</v>
      </c>
      <c r="L29" s="193">
        <f>VLOOKUP(C6,$C$5:$L$18,10,FALSE())</f>
        <v>0</v>
      </c>
    </row>
    <row r="30" spans="1:12" x14ac:dyDescent="0.25">
      <c r="A30" s="206"/>
      <c r="B30" s="206"/>
      <c r="C30" s="221" t="s">
        <v>151</v>
      </c>
      <c r="D30" s="222" t="str">
        <f>VLOOKUP(C7,$C$5:$L$18,2,FALSE())</f>
        <v>energia elektryczna</v>
      </c>
      <c r="E30" s="223">
        <v>3.5</v>
      </c>
      <c r="F30" s="223">
        <f>VLOOKUP(C7,$C$5:$L$18,4,FALSE())</f>
        <v>2.5</v>
      </c>
      <c r="G30" s="224">
        <f>VLOOKUP(C7,$C$5:$L$18,5,FALSE())</f>
        <v>196.66666666666666</v>
      </c>
      <c r="H30" s="225">
        <f>VLOOKUP(C7,$C$5:$L$18,6,FALSE())</f>
        <v>0</v>
      </c>
      <c r="I30" s="226">
        <f>VLOOKUP(C7,$C$5:$L$18,7,FALSE())</f>
        <v>0</v>
      </c>
      <c r="J30" s="227">
        <f>VLOOKUP(C7,$C$5:$L$18,8,FALSE())</f>
        <v>708</v>
      </c>
      <c r="K30" s="228">
        <f>VLOOKUP(C7,$C$5:$L$18,9,FALSE())</f>
        <v>0</v>
      </c>
      <c r="L30" s="229">
        <f>VLOOKUP(C7,$C$5:$L$18,10,FALSE())</f>
        <v>0</v>
      </c>
    </row>
    <row r="31" spans="1:12" x14ac:dyDescent="0.25">
      <c r="A31" s="206"/>
      <c r="B31" s="206"/>
      <c r="C31" s="221" t="s">
        <v>152</v>
      </c>
      <c r="D31" s="222" t="str">
        <f>VLOOKUP(C11,$C$5:$L$18,2,FALSE())</f>
        <v>gaz ziemny</v>
      </c>
      <c r="E31" s="223">
        <f>VLOOKUP(C11,$C$5:$L$18,3,FALSE())</f>
        <v>0.95</v>
      </c>
      <c r="F31" s="223">
        <f>VLOOKUP(C11,$C$5:$L$18,4,FALSE())</f>
        <v>1.1000000000000001</v>
      </c>
      <c r="G31" s="224">
        <f>VLOOKUP(C11,$C$5:$L$18,5,FALSE())</f>
        <v>55.48</v>
      </c>
      <c r="H31" s="225">
        <f>VLOOKUP(C11,$C$5:$L$18,6,FALSE())</f>
        <v>0.3</v>
      </c>
      <c r="I31" s="226">
        <f>VLOOKUP(C11,$C$5:$L$18,7,FALSE())</f>
        <v>0</v>
      </c>
      <c r="J31" s="227">
        <f>VLOOKUP(C11,$C$5:$L$18,8,FALSE())</f>
        <v>199.72799999999998</v>
      </c>
      <c r="K31" s="228">
        <f>VLOOKUP(C11,$C$5:$L$18,9,FALSE())</f>
        <v>1.08</v>
      </c>
      <c r="L31" s="229">
        <f>VLOOKUP(C11,$C$5:$L$18,10,FALSE())</f>
        <v>0</v>
      </c>
    </row>
    <row r="32" spans="1:12" x14ac:dyDescent="0.25">
      <c r="A32" s="206"/>
      <c r="B32" s="206"/>
      <c r="C32" s="221" t="s">
        <v>153</v>
      </c>
      <c r="D32" s="222" t="str">
        <f>VLOOKUP(C13,$C$5:$L$18,2,FALSE())</f>
        <v>olej opałowy</v>
      </c>
      <c r="E32" s="223">
        <f>VLOOKUP(C13,$C$5:$L$18,3,FALSE())</f>
        <v>0.95</v>
      </c>
      <c r="F32" s="223">
        <f>VLOOKUP(C13,$C$5:$L$18,4,FALSE())</f>
        <v>1.1000000000000001</v>
      </c>
      <c r="G32" s="224">
        <f>VLOOKUP(C13,$C$5:$L$18,5,FALSE())</f>
        <v>77.75</v>
      </c>
      <c r="H32" s="225">
        <f>VLOOKUP(C13,$C$5:$L$18,6,FALSE())</f>
        <v>2</v>
      </c>
      <c r="I32" s="226">
        <f>VLOOKUP(C13,$C$5:$L$18,7,FALSE())</f>
        <v>1.1999999999999999E-4</v>
      </c>
      <c r="J32" s="227">
        <f>VLOOKUP(C13,$C$5:$L$18,8,FALSE())</f>
        <v>279.90000000000003</v>
      </c>
      <c r="K32" s="228">
        <f>VLOOKUP(C13,$C$5:$L$18,9,FALSE())</f>
        <v>7.2</v>
      </c>
      <c r="L32" s="229">
        <f>VLOOKUP(C13,$C$5:$L$18,10,FALSE())</f>
        <v>4.3199999999999998E-4</v>
      </c>
    </row>
    <row r="33" spans="1:12" x14ac:dyDescent="0.25">
      <c r="A33" s="206"/>
      <c r="B33" s="206"/>
      <c r="C33" s="221" t="s">
        <v>154</v>
      </c>
      <c r="D33" s="222" t="str">
        <f>VLOOKUP(C18,$C$5:$L$18,2,FALSE())</f>
        <v>paliwo stałe</v>
      </c>
      <c r="E33" s="223">
        <f>VLOOKUP(C18,$C$5:$L$18,3,FALSE())</f>
        <v>0.85</v>
      </c>
      <c r="F33" s="223">
        <f>VLOOKUP(C18,$C$5:$L$18,4,FALSE())</f>
        <v>1.1000000000000001</v>
      </c>
      <c r="G33" s="224">
        <f>VLOOKUP(C18,$C$5:$L$18,5,FALSE())</f>
        <v>94.73</v>
      </c>
      <c r="H33" s="225">
        <f>VLOOKUP(C18,$C$5:$L$18,6,FALSE())</f>
        <v>18</v>
      </c>
      <c r="I33" s="226">
        <f>VLOOKUP(C18,$C$5:$L$18,7,FALSE())</f>
        <v>0</v>
      </c>
      <c r="J33" s="227">
        <f>VLOOKUP(C18,$C$5:$L$18,8,FALSE())</f>
        <v>341.02800000000002</v>
      </c>
      <c r="K33" s="228">
        <f>VLOOKUP(C18,$C$5:$L$18,9,FALSE())</f>
        <v>64.8</v>
      </c>
      <c r="L33" s="229">
        <f>VLOOKUP(C18,$C$5:$L$18,10,FALSE())</f>
        <v>0</v>
      </c>
    </row>
    <row r="34" spans="1:12" x14ac:dyDescent="0.25">
      <c r="A34" s="206"/>
      <c r="B34" s="206"/>
      <c r="C34" s="221" t="s">
        <v>155</v>
      </c>
      <c r="D34" s="222" t="str">
        <f>VLOOKUP(C15,$C$5:$L$18,2,FALSE())</f>
        <v>biomasa</v>
      </c>
      <c r="E34" s="223">
        <f>VLOOKUP(C15,$C$5:$L$18,3,FALSE())</f>
        <v>0.85</v>
      </c>
      <c r="F34" s="223">
        <f>VLOOKUP(C15,$C$5:$L$18,4,FALSE())</f>
        <v>0.2</v>
      </c>
      <c r="G34" s="224">
        <f>VLOOKUP(C15,$C$5:$L$18,5,FALSE())</f>
        <v>112</v>
      </c>
      <c r="H34" s="225">
        <f>VLOOKUP(C15,$C$5:$L$18,6,FALSE())</f>
        <v>16</v>
      </c>
      <c r="I34" s="226">
        <f>VLOOKUP(C15,$C$5:$L$18,7,FALSE())</f>
        <v>0</v>
      </c>
      <c r="J34" s="227">
        <f>VLOOKUP(C15,$C$5:$L$18,8,FALSE())</f>
        <v>0</v>
      </c>
      <c r="K34" s="228">
        <f>VLOOKUP(C15,$C$5:$L$18,9,FALSE())</f>
        <v>57.6</v>
      </c>
      <c r="L34" s="229">
        <f>VLOOKUP(C15,$C$5:$L$18,10,FALSE())</f>
        <v>0</v>
      </c>
    </row>
    <row r="35" spans="1:12" x14ac:dyDescent="0.25">
      <c r="A35" s="206"/>
      <c r="B35" s="206"/>
      <c r="C35" s="230" t="s">
        <v>135</v>
      </c>
      <c r="D35" s="231" t="str">
        <f>VLOOKUP($C35,$C$5:$L$18,2,FALSE())</f>
        <v>energia elektryczna</v>
      </c>
      <c r="E35" s="232">
        <f>VLOOKUP($C35,$C$5:$L$18,3,FALSE())</f>
        <v>0.95</v>
      </c>
      <c r="F35" s="232">
        <f>VLOOKUP($C35,$C$5:$L$18,4,FALSE())</f>
        <v>2.5</v>
      </c>
      <c r="G35" s="233">
        <f>VLOOKUP($C35,$C$5:$L$18,5,FALSE())</f>
        <v>196.66666666666666</v>
      </c>
      <c r="H35" s="198">
        <f>VLOOKUP($C35,$C$5:$L$18,6,FALSE())</f>
        <v>0</v>
      </c>
      <c r="I35" s="234">
        <f>VLOOKUP($C35,$C$5:$L$18,7,FALSE())</f>
        <v>0</v>
      </c>
      <c r="J35" s="200">
        <f>VLOOKUP($C35,$C$5:$L$18,8,FALSE())</f>
        <v>708</v>
      </c>
      <c r="K35" s="201">
        <f>VLOOKUP($C35,$C$5:$L$18,9,FALSE())</f>
        <v>0</v>
      </c>
      <c r="L35" s="202">
        <f>VLOOKUP($C35,$C$5:$L$18,10,FALSE())</f>
        <v>0</v>
      </c>
    </row>
    <row r="36" spans="1:12" x14ac:dyDescent="0.25">
      <c r="C36" s="206"/>
    </row>
    <row r="37" spans="1:12" x14ac:dyDescent="0.25">
      <c r="C37" s="206" t="s">
        <v>137</v>
      </c>
    </row>
    <row r="38" spans="1:12" x14ac:dyDescent="0.25">
      <c r="C38" s="206" t="s">
        <v>120</v>
      </c>
    </row>
    <row r="39" spans="1:12" x14ac:dyDescent="0.25">
      <c r="C39" s="206" t="s">
        <v>122</v>
      </c>
    </row>
    <row r="40" spans="1:12" x14ac:dyDescent="0.25">
      <c r="C40" s="206" t="s">
        <v>124</v>
      </c>
    </row>
    <row r="41" spans="1:12" x14ac:dyDescent="0.25">
      <c r="C41" s="206" t="s">
        <v>125</v>
      </c>
    </row>
    <row r="42" spans="1:12" x14ac:dyDescent="0.25">
      <c r="C42" s="206" t="s">
        <v>126</v>
      </c>
    </row>
    <row r="43" spans="1:12" x14ac:dyDescent="0.25">
      <c r="C43" s="206" t="s">
        <v>127</v>
      </c>
    </row>
    <row r="44" spans="1:12" x14ac:dyDescent="0.25">
      <c r="C44" s="206" t="s">
        <v>129</v>
      </c>
    </row>
    <row r="45" spans="1:12" x14ac:dyDescent="0.25">
      <c r="C45" s="206" t="s">
        <v>130</v>
      </c>
    </row>
    <row r="46" spans="1:12" x14ac:dyDescent="0.25">
      <c r="C46" s="206" t="s">
        <v>132</v>
      </c>
    </row>
    <row r="47" spans="1:12" x14ac:dyDescent="0.25">
      <c r="C47" s="206" t="s">
        <v>134</v>
      </c>
    </row>
    <row r="48" spans="1:12" x14ac:dyDescent="0.25">
      <c r="C48" s="206" t="s">
        <v>135</v>
      </c>
    </row>
    <row r="49" spans="3:3" x14ac:dyDescent="0.25">
      <c r="C49" s="206"/>
    </row>
  </sheetData>
  <mergeCells count="20">
    <mergeCell ref="J25:L25"/>
    <mergeCell ref="C25:C27"/>
    <mergeCell ref="D25:D27"/>
    <mergeCell ref="E25:E27"/>
    <mergeCell ref="F25:F27"/>
    <mergeCell ref="G25:I25"/>
    <mergeCell ref="A6:A16"/>
    <mergeCell ref="B19:L19"/>
    <mergeCell ref="B20:L20"/>
    <mergeCell ref="B21:L21"/>
    <mergeCell ref="B22:L22"/>
    <mergeCell ref="A1:L1"/>
    <mergeCell ref="A2:A4"/>
    <mergeCell ref="B2:B4"/>
    <mergeCell ref="C2:C4"/>
    <mergeCell ref="D2:D4"/>
    <mergeCell ref="E2:E4"/>
    <mergeCell ref="F2:F4"/>
    <mergeCell ref="G2:I2"/>
    <mergeCell ref="J2:L2"/>
  </mergeCells>
  <pageMargins left="0.70833333333333304" right="0.70833333333333304" top="1.1812499999999999" bottom="0.74791666666666701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Instrukcja wypełniania DPAE</vt:lpstr>
      <vt:lpstr>Dokument podsumowujący audyt en</vt:lpstr>
      <vt:lpstr>Dane do przeliczeń</vt:lpstr>
      <vt:lpstr>'Dane do przeliczeń'!Obszar_wydruku</vt:lpstr>
      <vt:lpstr>'Dokument podsumowujący audyt en'!Obszar_wydruku</vt:lpstr>
      <vt:lpstr>'Instrukcja wypełniania DPAE'!Obszar_wydruku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 podsumowujący audyt energetyczny Wersja 1.0</dc:title>
  <dc:subject/>
  <dc:creator>Piotr Oblekowski</dc:creator>
  <dc:description/>
  <cp:lastModifiedBy>Sylwester Karczewski</cp:lastModifiedBy>
  <cp:revision>10</cp:revision>
  <cp:lastPrinted>2024-03-20T07:27:35Z</cp:lastPrinted>
  <dcterms:created xsi:type="dcterms:W3CDTF">2015-06-05T18:19:34Z</dcterms:created>
  <dcterms:modified xsi:type="dcterms:W3CDTF">2024-05-23T06:31:12Z</dcterms:modified>
  <dc:language>pl-PL</dc:language>
</cp:coreProperties>
</file>